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12270" activeTab="1"/>
  </bookViews>
  <sheets>
    <sheet name="Zadání" sheetId="4" r:id="rId1"/>
    <sheet name="Výsledky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33" i="1"/>
  <c r="H25" i="4"/>
  <c r="H24"/>
  <c r="H23"/>
  <c r="H18"/>
  <c r="H14"/>
  <c r="K13"/>
  <c r="K11"/>
  <c r="K7"/>
  <c r="H7"/>
  <c r="H6"/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1"/>
  <c r="J32"/>
  <c r="J33"/>
  <c r="J34"/>
  <c r="J35"/>
  <c r="J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1"/>
  <c r="P32"/>
  <c r="P33"/>
  <c r="P34"/>
  <c r="P35"/>
  <c r="P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1"/>
  <c r="N32"/>
  <c r="N33"/>
  <c r="N34"/>
  <c r="N35"/>
  <c r="N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1"/>
  <c r="M32"/>
  <c r="M33"/>
  <c r="M34"/>
  <c r="M35"/>
  <c r="M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1"/>
  <c r="L32"/>
  <c r="L33"/>
  <c r="L34"/>
  <c r="L35"/>
  <c r="L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1"/>
  <c r="K32"/>
  <c r="K33"/>
  <c r="K34"/>
  <c r="K35"/>
  <c r="K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1"/>
  <c r="I32"/>
  <c r="I33"/>
  <c r="I34"/>
  <c r="I35"/>
  <c r="I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1"/>
  <c r="H32"/>
  <c r="H33"/>
  <c r="H34"/>
  <c r="H35"/>
  <c r="H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1"/>
  <c r="G32"/>
  <c r="G33"/>
  <c r="G34"/>
  <c r="G35"/>
  <c r="G4"/>
  <c r="F5"/>
  <c r="C5" s="1"/>
  <c r="F6"/>
  <c r="C6" s="1"/>
  <c r="F7"/>
  <c r="C7" s="1"/>
  <c r="F8"/>
  <c r="C8" s="1"/>
  <c r="F9"/>
  <c r="C9" s="1"/>
  <c r="F10"/>
  <c r="C10" s="1"/>
  <c r="F11"/>
  <c r="C11" s="1"/>
  <c r="F12"/>
  <c r="C12" s="1"/>
  <c r="F13"/>
  <c r="C13" s="1"/>
  <c r="F14"/>
  <c r="C14" s="1"/>
  <c r="F15"/>
  <c r="C15" s="1"/>
  <c r="F16"/>
  <c r="C16" s="1"/>
  <c r="F17"/>
  <c r="C17" s="1"/>
  <c r="F18"/>
  <c r="C18" s="1"/>
  <c r="F19"/>
  <c r="C19" s="1"/>
  <c r="F20"/>
  <c r="C20" s="1"/>
  <c r="F21"/>
  <c r="C21" s="1"/>
  <c r="F22"/>
  <c r="C22" s="1"/>
  <c r="F23"/>
  <c r="C23" s="1"/>
  <c r="F24"/>
  <c r="C24" s="1"/>
  <c r="F25"/>
  <c r="C25" s="1"/>
  <c r="F26"/>
  <c r="C26" s="1"/>
  <c r="F27"/>
  <c r="C27" s="1"/>
  <c r="F28"/>
  <c r="C28" s="1"/>
  <c r="F29"/>
  <c r="C29" s="1"/>
  <c r="F31"/>
  <c r="C31" s="1"/>
  <c r="F32"/>
  <c r="C32" s="1"/>
  <c r="F33"/>
  <c r="C33" s="1"/>
  <c r="F34"/>
  <c r="C34" s="1"/>
  <c r="F35"/>
  <c r="C35" s="1"/>
  <c r="F4"/>
  <c r="C4" s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1"/>
  <c r="B32"/>
  <c r="B33"/>
  <c r="B34"/>
  <c r="B35"/>
  <c r="B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1"/>
  <c r="A32"/>
  <c r="A34"/>
  <c r="A35"/>
  <c r="A4"/>
</calcChain>
</file>

<file path=xl/sharedStrings.xml><?xml version="1.0" encoding="utf-8"?>
<sst xmlns="http://schemas.openxmlformats.org/spreadsheetml/2006/main" count="146" uniqueCount="81">
  <si>
    <t>Úděšický turnaj 13.4.2013</t>
  </si>
  <si>
    <t>jméno</t>
  </si>
  <si>
    <t>kategorie</t>
  </si>
  <si>
    <t>terčovka 20m</t>
  </si>
  <si>
    <t>terčovka 25m</t>
  </si>
  <si>
    <t>rychlostřelba</t>
  </si>
  <si>
    <t>královský ústup</t>
  </si>
  <si>
    <t>jarpická pytlovka</t>
  </si>
  <si>
    <t>vlajka</t>
  </si>
  <si>
    <t>windsor</t>
  </si>
  <si>
    <t>puta</t>
  </si>
  <si>
    <t>rybniční roving</t>
  </si>
  <si>
    <t>postava 40m</t>
  </si>
  <si>
    <t>lovecká stezka</t>
  </si>
  <si>
    <t>body</t>
  </si>
  <si>
    <t>zásahy</t>
  </si>
  <si>
    <t>výstřely</t>
  </si>
  <si>
    <t>bonus čas</t>
  </si>
  <si>
    <t>55m</t>
  </si>
  <si>
    <t>46m</t>
  </si>
  <si>
    <t>36m</t>
  </si>
  <si>
    <t>terč 1</t>
  </si>
  <si>
    <t>terč 2</t>
  </si>
  <si>
    <t>terč 3</t>
  </si>
  <si>
    <t>terč 4</t>
  </si>
  <si>
    <t>terč 5</t>
  </si>
  <si>
    <t>terč 6</t>
  </si>
  <si>
    <t>terč 7</t>
  </si>
  <si>
    <t>terč 8</t>
  </si>
  <si>
    <t>terč 9</t>
  </si>
  <si>
    <t>terč 10</t>
  </si>
  <si>
    <t>terč 11</t>
  </si>
  <si>
    <t>terč 12</t>
  </si>
  <si>
    <t>terč 13</t>
  </si>
  <si>
    <t>terč 14</t>
  </si>
  <si>
    <t>terč 15</t>
  </si>
  <si>
    <t>terč 16</t>
  </si>
  <si>
    <t>terč 17</t>
  </si>
  <si>
    <t>terč 18</t>
  </si>
  <si>
    <t>terč 19</t>
  </si>
  <si>
    <t>terč 20</t>
  </si>
  <si>
    <t>Ká</t>
  </si>
  <si>
    <t>Pořadí</t>
  </si>
  <si>
    <t>Jméno</t>
  </si>
  <si>
    <t>Kategorie</t>
  </si>
  <si>
    <t>Celkem Ká</t>
  </si>
  <si>
    <t>Ruda Zdeněk - Mlčoch</t>
  </si>
  <si>
    <t>open</t>
  </si>
  <si>
    <t>TL</t>
  </si>
  <si>
    <t>Madurkay Petr</t>
  </si>
  <si>
    <t>Kodýdek Miloš</t>
  </si>
  <si>
    <t>Holub Honza</t>
  </si>
  <si>
    <t>Wunsch Jaroslav</t>
  </si>
  <si>
    <t>Mardukay Lukáš</t>
  </si>
  <si>
    <t>Šefčík Luděk</t>
  </si>
  <si>
    <t>Záhorka Petr</t>
  </si>
  <si>
    <t>Mardukay Pavel</t>
  </si>
  <si>
    <t>Čech Václav</t>
  </si>
  <si>
    <t>Rataj Stanislav</t>
  </si>
  <si>
    <t>PL</t>
  </si>
  <si>
    <t>Houžvíček Petr ml.</t>
  </si>
  <si>
    <t>Týna</t>
  </si>
  <si>
    <t>Blažek Ondřej</t>
  </si>
  <si>
    <t>Ratajová Petra</t>
  </si>
  <si>
    <t>Hombre Anděl</t>
  </si>
  <si>
    <t>Carda Zdeněk</t>
  </si>
  <si>
    <t>Štička Zdeněk</t>
  </si>
  <si>
    <t>Procházka Pavel</t>
  </si>
  <si>
    <t>Reindl Fanda</t>
  </si>
  <si>
    <t>Srbená Janča</t>
  </si>
  <si>
    <t>Vinciková Zuska</t>
  </si>
  <si>
    <t>Tyrner Honza</t>
  </si>
  <si>
    <t>Dumalasová Veronika</t>
  </si>
  <si>
    <t>Chmelař Petr</t>
  </si>
  <si>
    <t>Okřina Mirek</t>
  </si>
  <si>
    <t>Madurkay Michal</t>
  </si>
  <si>
    <t>děti</t>
  </si>
  <si>
    <t>Ratajová Jolana</t>
  </si>
  <si>
    <t>Carda Šimon</t>
  </si>
  <si>
    <t>Rataj Sebastian</t>
  </si>
  <si>
    <t>Houžvíčková Katka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</si>
</sst>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2" borderId="1" xfId="0" applyFill="1" applyBorder="1" applyAlignme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5"/>
  <sheetViews>
    <sheetView workbookViewId="0">
      <selection activeCell="AR36" sqref="AR36"/>
    </sheetView>
  </sheetViews>
  <sheetFormatPr defaultRowHeight="15"/>
  <cols>
    <col min="1" max="1" width="24.140625" customWidth="1"/>
    <col min="2" max="2" width="11.7109375" style="1" customWidth="1"/>
    <col min="3" max="3" width="15" style="1" customWidth="1"/>
    <col min="4" max="4" width="13.85546875" style="1" customWidth="1"/>
    <col min="5" max="5" width="12.28515625" style="1" customWidth="1"/>
    <col min="6" max="6" width="9.140625" style="1"/>
    <col min="7" max="7" width="14.42578125" style="1" customWidth="1"/>
    <col min="8" max="8" width="10.7109375" style="1" customWidth="1"/>
    <col min="9" max="9" width="13" style="1" customWidth="1"/>
    <col min="10" max="24" width="9.140625" style="1"/>
    <col min="25" max="25" width="16.140625" style="1" customWidth="1"/>
    <col min="26" max="45" width="9.140625" style="1"/>
  </cols>
  <sheetData>
    <row r="1" spans="1:45" ht="44.2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45">
      <c r="A2" s="10" t="s">
        <v>1</v>
      </c>
      <c r="B2" s="10" t="s">
        <v>2</v>
      </c>
      <c r="C2" s="2" t="s">
        <v>3</v>
      </c>
      <c r="D2" s="2" t="s">
        <v>4</v>
      </c>
      <c r="E2" s="9" t="s">
        <v>5</v>
      </c>
      <c r="F2" s="9"/>
      <c r="G2" s="2" t="s">
        <v>6</v>
      </c>
      <c r="H2" s="9" t="s">
        <v>7</v>
      </c>
      <c r="I2" s="9"/>
      <c r="J2" s="2" t="s">
        <v>8</v>
      </c>
      <c r="K2" s="9" t="s">
        <v>9</v>
      </c>
      <c r="L2" s="9"/>
      <c r="M2" s="9"/>
      <c r="N2" s="2" t="s">
        <v>10</v>
      </c>
      <c r="O2" s="9" t="s">
        <v>11</v>
      </c>
      <c r="P2" s="9"/>
      <c r="Q2" s="9"/>
      <c r="R2" s="9"/>
      <c r="S2" s="9"/>
      <c r="T2" s="9"/>
      <c r="U2" s="9"/>
      <c r="V2" s="9"/>
      <c r="W2" s="9"/>
      <c r="X2" s="9"/>
      <c r="Y2" s="2" t="s">
        <v>12</v>
      </c>
      <c r="Z2" s="9" t="s">
        <v>13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>
      <c r="A3" s="11"/>
      <c r="B3" s="11"/>
      <c r="C3" s="2" t="s">
        <v>14</v>
      </c>
      <c r="D3" s="2" t="s">
        <v>14</v>
      </c>
      <c r="E3" s="2" t="s">
        <v>15</v>
      </c>
      <c r="F3" s="2" t="s">
        <v>16</v>
      </c>
      <c r="G3" s="2" t="s">
        <v>14</v>
      </c>
      <c r="H3" s="2" t="s">
        <v>14</v>
      </c>
      <c r="I3" s="2" t="s">
        <v>17</v>
      </c>
      <c r="J3" s="2" t="s">
        <v>14</v>
      </c>
      <c r="K3" s="2" t="s">
        <v>18</v>
      </c>
      <c r="L3" s="2" t="s">
        <v>19</v>
      </c>
      <c r="M3" s="2" t="s">
        <v>20</v>
      </c>
      <c r="N3" s="2" t="s">
        <v>14</v>
      </c>
      <c r="O3" s="2" t="s">
        <v>21</v>
      </c>
      <c r="P3" s="2" t="s">
        <v>22</v>
      </c>
      <c r="Q3" s="2" t="s">
        <v>23</v>
      </c>
      <c r="R3" s="2" t="s">
        <v>24</v>
      </c>
      <c r="S3" s="2" t="s">
        <v>25</v>
      </c>
      <c r="T3" s="2" t="s">
        <v>26</v>
      </c>
      <c r="U3" s="2" t="s">
        <v>27</v>
      </c>
      <c r="V3" s="2" t="s">
        <v>28</v>
      </c>
      <c r="W3" s="2" t="s">
        <v>29</v>
      </c>
      <c r="X3" s="2" t="s">
        <v>30</v>
      </c>
      <c r="Y3" s="2" t="s">
        <v>14</v>
      </c>
      <c r="Z3" s="2" t="s">
        <v>21</v>
      </c>
      <c r="AA3" s="2" t="s">
        <v>22</v>
      </c>
      <c r="AB3" s="2" t="s">
        <v>23</v>
      </c>
      <c r="AC3" s="2" t="s">
        <v>24</v>
      </c>
      <c r="AD3" s="2" t="s">
        <v>25</v>
      </c>
      <c r="AE3" s="2" t="s">
        <v>26</v>
      </c>
      <c r="AF3" s="2" t="s">
        <v>27</v>
      </c>
      <c r="AG3" s="2" t="s">
        <v>28</v>
      </c>
      <c r="AH3" s="2" t="s">
        <v>29</v>
      </c>
      <c r="AI3" s="2" t="s">
        <v>30</v>
      </c>
      <c r="AJ3" s="2" t="s">
        <v>31</v>
      </c>
      <c r="AK3" s="2" t="s">
        <v>32</v>
      </c>
      <c r="AL3" s="2" t="s">
        <v>33</v>
      </c>
      <c r="AM3" s="2" t="s">
        <v>34</v>
      </c>
      <c r="AN3" s="2" t="s">
        <v>35</v>
      </c>
      <c r="AO3" s="2" t="s">
        <v>36</v>
      </c>
      <c r="AP3" s="2" t="s">
        <v>37</v>
      </c>
      <c r="AQ3" s="2" t="s">
        <v>38</v>
      </c>
      <c r="AR3" s="2" t="s">
        <v>39</v>
      </c>
      <c r="AS3" s="2" t="s">
        <v>40</v>
      </c>
    </row>
    <row r="4" spans="1:45">
      <c r="A4" t="s">
        <v>46</v>
      </c>
      <c r="B4" s="1" t="s">
        <v>47</v>
      </c>
      <c r="C4" s="1">
        <v>85</v>
      </c>
      <c r="D4" s="1">
        <v>75</v>
      </c>
      <c r="E4" s="1">
        <v>12</v>
      </c>
      <c r="F4" s="1">
        <v>12</v>
      </c>
      <c r="G4" s="1">
        <v>13</v>
      </c>
      <c r="H4" s="1">
        <v>81</v>
      </c>
      <c r="I4" s="1">
        <v>28</v>
      </c>
      <c r="J4" s="1">
        <v>1</v>
      </c>
      <c r="K4" s="1">
        <v>54</v>
      </c>
      <c r="L4" s="1">
        <v>24</v>
      </c>
      <c r="M4" s="1">
        <v>24</v>
      </c>
      <c r="N4" s="1">
        <v>7</v>
      </c>
      <c r="O4" s="1">
        <v>6</v>
      </c>
      <c r="P4" s="1">
        <v>6</v>
      </c>
      <c r="Q4" s="1">
        <v>6</v>
      </c>
      <c r="R4" s="1">
        <v>6</v>
      </c>
      <c r="S4" s="1">
        <v>6</v>
      </c>
      <c r="T4" s="1">
        <v>6</v>
      </c>
      <c r="U4" s="1">
        <v>6</v>
      </c>
      <c r="V4" s="1">
        <v>6</v>
      </c>
      <c r="W4" s="1">
        <v>6</v>
      </c>
      <c r="X4" s="1">
        <v>6</v>
      </c>
      <c r="Y4" s="1">
        <v>88</v>
      </c>
      <c r="Z4" s="1">
        <v>8</v>
      </c>
      <c r="AA4" s="1">
        <v>10</v>
      </c>
      <c r="AB4" s="1">
        <v>10</v>
      </c>
      <c r="AC4" s="1">
        <v>0</v>
      </c>
      <c r="AD4" s="1">
        <v>8</v>
      </c>
      <c r="AE4" s="1">
        <v>0</v>
      </c>
      <c r="AF4" s="1">
        <v>8</v>
      </c>
      <c r="AG4" s="1">
        <v>8</v>
      </c>
      <c r="AH4" s="1">
        <v>8</v>
      </c>
      <c r="AI4" s="1">
        <v>8</v>
      </c>
      <c r="AJ4" s="1">
        <v>8</v>
      </c>
      <c r="AK4" s="1">
        <v>5</v>
      </c>
      <c r="AL4" s="1">
        <v>10</v>
      </c>
      <c r="AM4" s="1">
        <v>10</v>
      </c>
      <c r="AN4" s="1">
        <v>8</v>
      </c>
      <c r="AO4" s="1">
        <v>8</v>
      </c>
      <c r="AP4" s="1">
        <v>8</v>
      </c>
      <c r="AQ4" s="1">
        <v>5</v>
      </c>
      <c r="AR4" s="1">
        <v>10</v>
      </c>
      <c r="AS4" s="1">
        <v>10</v>
      </c>
    </row>
    <row r="5" spans="1:45">
      <c r="A5" t="s">
        <v>49</v>
      </c>
      <c r="B5" s="1" t="s">
        <v>47</v>
      </c>
      <c r="C5" s="1">
        <v>64</v>
      </c>
      <c r="D5" s="1">
        <v>70</v>
      </c>
      <c r="E5" s="1">
        <v>9</v>
      </c>
      <c r="F5" s="1">
        <v>9</v>
      </c>
      <c r="G5" s="1">
        <v>9</v>
      </c>
      <c r="H5" s="1">
        <v>73</v>
      </c>
      <c r="I5" s="1">
        <v>20</v>
      </c>
      <c r="J5" s="1">
        <v>0</v>
      </c>
      <c r="K5" s="1">
        <v>52</v>
      </c>
      <c r="L5" s="1">
        <v>40</v>
      </c>
      <c r="M5" s="1">
        <v>80</v>
      </c>
      <c r="N5" s="1">
        <v>3</v>
      </c>
      <c r="O5" s="1">
        <v>6</v>
      </c>
      <c r="P5" s="1">
        <v>5</v>
      </c>
      <c r="Q5" s="1">
        <v>6</v>
      </c>
      <c r="R5" s="1">
        <v>6</v>
      </c>
      <c r="S5" s="1">
        <v>6</v>
      </c>
      <c r="T5" s="1">
        <v>6</v>
      </c>
      <c r="U5" s="1">
        <v>6</v>
      </c>
      <c r="V5" s="1">
        <v>6</v>
      </c>
      <c r="W5" s="1">
        <v>6</v>
      </c>
      <c r="X5" s="1">
        <v>6</v>
      </c>
      <c r="Y5" s="1">
        <v>73</v>
      </c>
      <c r="Z5" s="1">
        <v>8</v>
      </c>
      <c r="AA5" s="1">
        <v>8</v>
      </c>
      <c r="AB5" s="1">
        <v>8</v>
      </c>
      <c r="AC5" s="1">
        <v>8</v>
      </c>
      <c r="AD5" s="1">
        <v>5</v>
      </c>
      <c r="AE5" s="1">
        <v>8</v>
      </c>
      <c r="AF5" s="1">
        <v>8</v>
      </c>
      <c r="AG5" s="1">
        <v>5</v>
      </c>
      <c r="AH5" s="1">
        <v>10</v>
      </c>
      <c r="AI5" s="1">
        <v>8</v>
      </c>
      <c r="AJ5" s="1">
        <v>0</v>
      </c>
      <c r="AK5" s="1">
        <v>5</v>
      </c>
      <c r="AL5" s="1">
        <v>5</v>
      </c>
      <c r="AM5" s="1">
        <v>8</v>
      </c>
      <c r="AN5" s="1">
        <v>8</v>
      </c>
      <c r="AO5" s="1">
        <v>8</v>
      </c>
      <c r="AP5" s="1">
        <v>8</v>
      </c>
      <c r="AQ5" s="1">
        <v>8</v>
      </c>
      <c r="AR5" s="1">
        <v>10</v>
      </c>
      <c r="AS5" s="1">
        <v>5</v>
      </c>
    </row>
    <row r="6" spans="1:45">
      <c r="A6" t="s">
        <v>50</v>
      </c>
      <c r="B6" s="1" t="s">
        <v>48</v>
      </c>
      <c r="C6" s="1">
        <v>66</v>
      </c>
      <c r="D6" s="1">
        <v>55</v>
      </c>
      <c r="E6" s="1">
        <v>11</v>
      </c>
      <c r="F6" s="1">
        <v>12</v>
      </c>
      <c r="G6" s="1">
        <v>8</v>
      </c>
      <c r="H6" s="1">
        <f>8+5+0+8+8+10+5+8+8+0</f>
        <v>60</v>
      </c>
      <c r="I6" s="1">
        <v>10</v>
      </c>
      <c r="J6" s="1">
        <v>3</v>
      </c>
      <c r="K6" s="1">
        <v>23</v>
      </c>
      <c r="L6" s="1">
        <v>29</v>
      </c>
      <c r="M6" s="1">
        <v>40</v>
      </c>
      <c r="N6" s="1">
        <v>4</v>
      </c>
      <c r="O6" s="1">
        <v>6</v>
      </c>
      <c r="P6" s="1">
        <v>5</v>
      </c>
      <c r="Q6" s="1">
        <v>6</v>
      </c>
      <c r="R6" s="1">
        <v>6</v>
      </c>
      <c r="S6" s="1">
        <v>6</v>
      </c>
      <c r="T6" s="1">
        <v>6</v>
      </c>
      <c r="U6" s="1">
        <v>5</v>
      </c>
      <c r="V6" s="1">
        <v>5</v>
      </c>
      <c r="W6" s="1">
        <v>6</v>
      </c>
      <c r="X6" s="1">
        <v>6</v>
      </c>
      <c r="Y6" s="1">
        <v>37</v>
      </c>
      <c r="Z6" s="1">
        <v>10</v>
      </c>
      <c r="AA6" s="1">
        <v>5</v>
      </c>
      <c r="AB6" s="1">
        <v>8</v>
      </c>
      <c r="AC6" s="1">
        <v>8</v>
      </c>
      <c r="AD6" s="1">
        <v>5</v>
      </c>
      <c r="AE6" s="1">
        <v>8</v>
      </c>
      <c r="AF6" s="1">
        <v>10</v>
      </c>
      <c r="AG6" s="1">
        <v>0</v>
      </c>
      <c r="AH6" s="1">
        <v>5</v>
      </c>
      <c r="AI6" s="1">
        <v>8</v>
      </c>
      <c r="AJ6" s="1">
        <v>5</v>
      </c>
      <c r="AK6" s="1">
        <v>8</v>
      </c>
      <c r="AL6" s="1">
        <v>8</v>
      </c>
      <c r="AM6" s="1">
        <v>5</v>
      </c>
      <c r="AN6" s="1">
        <v>8</v>
      </c>
      <c r="AO6" s="1">
        <v>8</v>
      </c>
      <c r="AP6" s="1">
        <v>5</v>
      </c>
      <c r="AQ6" s="1">
        <v>5</v>
      </c>
      <c r="AR6" s="1">
        <v>5</v>
      </c>
      <c r="AS6" s="1">
        <v>0</v>
      </c>
    </row>
    <row r="7" spans="1:45">
      <c r="A7" t="s">
        <v>51</v>
      </c>
      <c r="B7" s="1" t="s">
        <v>47</v>
      </c>
      <c r="C7" s="1">
        <v>62</v>
      </c>
      <c r="D7" s="1">
        <v>60</v>
      </c>
      <c r="E7" s="1">
        <v>11</v>
      </c>
      <c r="F7" s="1">
        <v>11</v>
      </c>
      <c r="G7" s="1">
        <v>12</v>
      </c>
      <c r="H7" s="1">
        <f>136/2</f>
        <v>68</v>
      </c>
      <c r="I7" s="1">
        <v>0</v>
      </c>
      <c r="J7" s="1">
        <v>1</v>
      </c>
      <c r="K7" s="1">
        <f>164/2</f>
        <v>82</v>
      </c>
      <c r="N7" s="1">
        <v>2</v>
      </c>
      <c r="O7" s="1">
        <v>6</v>
      </c>
      <c r="P7" s="1">
        <v>5</v>
      </c>
      <c r="Q7" s="1">
        <v>5</v>
      </c>
      <c r="R7" s="1">
        <v>6</v>
      </c>
      <c r="S7" s="1">
        <v>5</v>
      </c>
      <c r="T7" s="1">
        <v>6</v>
      </c>
      <c r="U7" s="1">
        <v>6</v>
      </c>
      <c r="V7" s="1">
        <v>6</v>
      </c>
      <c r="W7" s="1">
        <v>6</v>
      </c>
      <c r="X7" s="1">
        <v>5</v>
      </c>
      <c r="Y7" s="1">
        <v>52</v>
      </c>
      <c r="Z7" s="1">
        <v>5</v>
      </c>
      <c r="AA7" s="1">
        <v>5</v>
      </c>
      <c r="AB7" s="1">
        <v>8</v>
      </c>
      <c r="AC7" s="1">
        <v>5</v>
      </c>
      <c r="AD7" s="1">
        <v>0</v>
      </c>
      <c r="AE7" s="1">
        <v>0</v>
      </c>
      <c r="AF7" s="1">
        <v>5</v>
      </c>
      <c r="AG7" s="1">
        <v>5</v>
      </c>
      <c r="AH7" s="1">
        <v>5</v>
      </c>
      <c r="AI7" s="1">
        <v>8</v>
      </c>
      <c r="AJ7" s="1">
        <v>10</v>
      </c>
      <c r="AK7" s="1">
        <v>8</v>
      </c>
      <c r="AL7" s="1">
        <v>10</v>
      </c>
      <c r="AM7" s="1">
        <v>8</v>
      </c>
      <c r="AN7" s="1">
        <v>5</v>
      </c>
      <c r="AO7" s="1">
        <v>5</v>
      </c>
      <c r="AP7" s="1">
        <v>5</v>
      </c>
      <c r="AQ7" s="1">
        <v>5</v>
      </c>
      <c r="AR7" s="1">
        <v>8</v>
      </c>
      <c r="AS7" s="1">
        <v>10</v>
      </c>
    </row>
    <row r="8" spans="1:45">
      <c r="A8" t="s">
        <v>52</v>
      </c>
      <c r="B8" s="1" t="s">
        <v>47</v>
      </c>
      <c r="C8" s="1">
        <v>73</v>
      </c>
      <c r="D8" s="1">
        <v>70</v>
      </c>
      <c r="E8" s="1">
        <v>3</v>
      </c>
      <c r="F8" s="1">
        <v>9</v>
      </c>
      <c r="G8" s="1">
        <v>8</v>
      </c>
      <c r="H8" s="1">
        <v>64</v>
      </c>
      <c r="I8" s="1">
        <v>16</v>
      </c>
      <c r="J8" s="1">
        <v>1</v>
      </c>
      <c r="K8" s="1">
        <v>28</v>
      </c>
      <c r="L8" s="1">
        <v>29</v>
      </c>
      <c r="M8" s="1">
        <v>39</v>
      </c>
      <c r="N8" s="1">
        <v>0</v>
      </c>
      <c r="O8" s="1">
        <v>5</v>
      </c>
      <c r="P8" s="1">
        <v>6</v>
      </c>
      <c r="Q8" s="1">
        <v>6</v>
      </c>
      <c r="R8" s="1">
        <v>6</v>
      </c>
      <c r="S8" s="1">
        <v>6</v>
      </c>
      <c r="T8" s="1">
        <v>6</v>
      </c>
      <c r="U8" s="1">
        <v>6</v>
      </c>
      <c r="V8" s="1">
        <v>6</v>
      </c>
      <c r="W8" s="1">
        <v>5</v>
      </c>
      <c r="X8" s="1">
        <v>6</v>
      </c>
      <c r="Y8" s="1">
        <v>48</v>
      </c>
      <c r="Z8" s="1">
        <v>0</v>
      </c>
      <c r="AA8" s="1">
        <v>5</v>
      </c>
      <c r="AB8" s="1">
        <v>0</v>
      </c>
      <c r="AC8" s="1">
        <v>5</v>
      </c>
      <c r="AD8" s="1">
        <v>8</v>
      </c>
      <c r="AE8" s="1">
        <v>5</v>
      </c>
      <c r="AF8" s="1">
        <v>0</v>
      </c>
      <c r="AG8" s="1">
        <v>5</v>
      </c>
      <c r="AH8" s="1">
        <v>0</v>
      </c>
      <c r="AI8" s="1">
        <v>8</v>
      </c>
      <c r="AJ8" s="1">
        <v>5</v>
      </c>
      <c r="AK8" s="1">
        <v>0</v>
      </c>
      <c r="AL8" s="1">
        <v>8</v>
      </c>
      <c r="AM8" s="1">
        <v>5</v>
      </c>
      <c r="AN8" s="1">
        <v>10</v>
      </c>
      <c r="AO8" s="1">
        <v>5</v>
      </c>
      <c r="AP8" s="1">
        <v>5</v>
      </c>
      <c r="AQ8" s="1">
        <v>8</v>
      </c>
      <c r="AR8" s="1">
        <v>10</v>
      </c>
      <c r="AS8" s="1">
        <v>8</v>
      </c>
    </row>
    <row r="9" spans="1:45">
      <c r="A9" t="s">
        <v>53</v>
      </c>
      <c r="B9" s="1" t="s">
        <v>47</v>
      </c>
      <c r="C9" s="1">
        <v>39</v>
      </c>
      <c r="D9" s="1">
        <v>32</v>
      </c>
      <c r="E9" s="1">
        <v>7</v>
      </c>
      <c r="F9" s="1">
        <v>7</v>
      </c>
      <c r="G9" s="1">
        <v>7</v>
      </c>
      <c r="H9" s="1">
        <v>52</v>
      </c>
      <c r="I9" s="1">
        <v>16</v>
      </c>
      <c r="J9" s="1">
        <v>0</v>
      </c>
      <c r="K9" s="1">
        <v>0</v>
      </c>
      <c r="L9" s="1">
        <v>18</v>
      </c>
      <c r="M9" s="1">
        <v>70</v>
      </c>
      <c r="N9" s="1">
        <v>0</v>
      </c>
      <c r="O9" s="1">
        <v>6</v>
      </c>
      <c r="P9" s="1">
        <v>5</v>
      </c>
      <c r="Q9" s="1">
        <v>5</v>
      </c>
      <c r="R9" s="1">
        <v>6</v>
      </c>
      <c r="S9" s="1">
        <v>6</v>
      </c>
      <c r="T9" s="1">
        <v>6</v>
      </c>
      <c r="U9" s="1">
        <v>5</v>
      </c>
      <c r="V9" s="1">
        <v>6</v>
      </c>
      <c r="W9" s="1">
        <v>6</v>
      </c>
      <c r="X9" s="1">
        <v>6</v>
      </c>
      <c r="Y9" s="1">
        <v>64</v>
      </c>
      <c r="Z9" s="1">
        <v>8</v>
      </c>
      <c r="AA9" s="1">
        <v>10</v>
      </c>
      <c r="AB9" s="1">
        <v>8</v>
      </c>
      <c r="AC9" s="1">
        <v>5</v>
      </c>
      <c r="AD9" s="1">
        <v>10</v>
      </c>
      <c r="AE9" s="1">
        <v>0</v>
      </c>
      <c r="AF9" s="1">
        <v>5</v>
      </c>
      <c r="AG9" s="1">
        <v>5</v>
      </c>
      <c r="AH9" s="1">
        <v>0</v>
      </c>
      <c r="AI9" s="1">
        <v>8</v>
      </c>
      <c r="AJ9" s="1">
        <v>0</v>
      </c>
      <c r="AK9" s="1">
        <v>0</v>
      </c>
      <c r="AL9" s="1">
        <v>5</v>
      </c>
      <c r="AM9" s="1">
        <v>5</v>
      </c>
      <c r="AN9" s="1">
        <v>10</v>
      </c>
      <c r="AO9" s="1">
        <v>10</v>
      </c>
      <c r="AP9" s="1">
        <v>10</v>
      </c>
      <c r="AQ9" s="1">
        <v>8</v>
      </c>
      <c r="AR9" s="1">
        <v>8</v>
      </c>
      <c r="AS9" s="1">
        <v>0</v>
      </c>
    </row>
    <row r="10" spans="1:45">
      <c r="A10" t="s">
        <v>54</v>
      </c>
      <c r="B10" s="1" t="s">
        <v>47</v>
      </c>
      <c r="C10" s="1">
        <v>62</v>
      </c>
      <c r="D10" s="1">
        <v>38</v>
      </c>
      <c r="E10" s="1">
        <v>3</v>
      </c>
      <c r="F10" s="1">
        <v>5</v>
      </c>
      <c r="G10" s="1">
        <v>11</v>
      </c>
      <c r="H10" s="1">
        <v>39</v>
      </c>
      <c r="I10" s="1">
        <v>0</v>
      </c>
      <c r="J10" s="1">
        <v>3</v>
      </c>
      <c r="K10" s="1">
        <v>0</v>
      </c>
      <c r="L10" s="1">
        <v>23</v>
      </c>
      <c r="M10" s="1">
        <v>39</v>
      </c>
      <c r="N10" s="1">
        <v>3</v>
      </c>
      <c r="O10" s="1">
        <v>5</v>
      </c>
      <c r="P10" s="1">
        <v>4</v>
      </c>
      <c r="Q10" s="1">
        <v>6</v>
      </c>
      <c r="R10" s="1">
        <v>0</v>
      </c>
      <c r="S10" s="1">
        <v>5</v>
      </c>
      <c r="T10" s="1">
        <v>5</v>
      </c>
      <c r="U10" s="1">
        <v>6</v>
      </c>
      <c r="V10" s="1">
        <v>5</v>
      </c>
      <c r="W10" s="1">
        <v>5</v>
      </c>
      <c r="X10" s="1">
        <v>5</v>
      </c>
      <c r="Y10" s="1">
        <v>35</v>
      </c>
      <c r="Z10" s="1">
        <v>5</v>
      </c>
      <c r="AA10" s="1">
        <v>8</v>
      </c>
      <c r="AB10" s="1">
        <v>0</v>
      </c>
      <c r="AC10" s="1">
        <v>0</v>
      </c>
      <c r="AD10" s="1">
        <v>8</v>
      </c>
      <c r="AE10" s="1">
        <v>5</v>
      </c>
      <c r="AF10" s="1">
        <v>0</v>
      </c>
      <c r="AG10" s="1">
        <v>5</v>
      </c>
      <c r="AH10" s="1">
        <v>0</v>
      </c>
      <c r="AI10" s="1">
        <v>5</v>
      </c>
      <c r="AJ10" s="1">
        <v>0</v>
      </c>
      <c r="AK10" s="1">
        <v>5</v>
      </c>
      <c r="AL10" s="1">
        <v>8</v>
      </c>
      <c r="AM10" s="1">
        <v>5</v>
      </c>
      <c r="AN10" s="1">
        <v>5</v>
      </c>
      <c r="AO10" s="1">
        <v>5</v>
      </c>
      <c r="AP10" s="1">
        <v>8</v>
      </c>
      <c r="AQ10" s="1">
        <v>0</v>
      </c>
      <c r="AR10" s="1">
        <v>5</v>
      </c>
      <c r="AS10" s="1">
        <v>5</v>
      </c>
    </row>
    <row r="11" spans="1:45">
      <c r="A11" t="s">
        <v>55</v>
      </c>
      <c r="B11" s="1" t="s">
        <v>47</v>
      </c>
      <c r="C11" s="1">
        <v>53</v>
      </c>
      <c r="D11" s="1">
        <v>52</v>
      </c>
      <c r="E11" s="1">
        <v>4</v>
      </c>
      <c r="F11" s="1">
        <v>8</v>
      </c>
      <c r="G11" s="1">
        <v>8</v>
      </c>
      <c r="H11" s="1">
        <v>51</v>
      </c>
      <c r="I11" s="1">
        <v>0</v>
      </c>
      <c r="J11" s="1">
        <v>1</v>
      </c>
      <c r="K11" s="1">
        <f>124/2</f>
        <v>62</v>
      </c>
      <c r="N11" s="1">
        <v>1</v>
      </c>
      <c r="O11" s="1">
        <v>6</v>
      </c>
      <c r="P11" s="1">
        <v>4</v>
      </c>
      <c r="Q11" s="1">
        <v>6</v>
      </c>
      <c r="R11" s="1">
        <v>2</v>
      </c>
      <c r="S11" s="1">
        <v>5</v>
      </c>
      <c r="T11" s="1">
        <v>6</v>
      </c>
      <c r="U11" s="1">
        <v>6</v>
      </c>
      <c r="V11" s="1">
        <v>6</v>
      </c>
      <c r="W11" s="1">
        <v>5</v>
      </c>
      <c r="X11" s="1">
        <v>6</v>
      </c>
      <c r="Y11" s="1">
        <v>35</v>
      </c>
      <c r="Z11" s="1">
        <v>0</v>
      </c>
      <c r="AA11" s="1">
        <v>10</v>
      </c>
      <c r="AB11" s="1">
        <v>8</v>
      </c>
      <c r="AC11" s="1">
        <v>5</v>
      </c>
      <c r="AD11" s="1">
        <v>5</v>
      </c>
      <c r="AE11" s="1">
        <v>8</v>
      </c>
      <c r="AF11" s="1">
        <v>10</v>
      </c>
      <c r="AG11" s="1">
        <v>5</v>
      </c>
      <c r="AH11" s="1">
        <v>5</v>
      </c>
      <c r="AI11" s="1">
        <v>5</v>
      </c>
      <c r="AJ11" s="1">
        <v>5</v>
      </c>
      <c r="AK11" s="1">
        <v>5</v>
      </c>
      <c r="AL11" s="1">
        <v>5</v>
      </c>
      <c r="AM11" s="1">
        <v>5</v>
      </c>
      <c r="AN11" s="1">
        <v>5</v>
      </c>
      <c r="AO11" s="1">
        <v>8</v>
      </c>
      <c r="AP11" s="1">
        <v>5</v>
      </c>
      <c r="AQ11" s="1">
        <v>8</v>
      </c>
      <c r="AR11" s="1">
        <v>5</v>
      </c>
      <c r="AS11" s="1">
        <v>8</v>
      </c>
    </row>
    <row r="12" spans="1:45">
      <c r="A12" t="s">
        <v>56</v>
      </c>
      <c r="B12" s="1" t="s">
        <v>47</v>
      </c>
      <c r="C12" s="1">
        <v>42</v>
      </c>
      <c r="D12" s="1">
        <v>40</v>
      </c>
      <c r="E12" s="1">
        <v>6</v>
      </c>
      <c r="F12" s="1">
        <v>7</v>
      </c>
      <c r="G12" s="1">
        <v>5</v>
      </c>
      <c r="H12" s="1">
        <v>57</v>
      </c>
      <c r="I12" s="1">
        <v>4</v>
      </c>
      <c r="J12" s="1">
        <v>0</v>
      </c>
      <c r="K12" s="1">
        <v>28</v>
      </c>
      <c r="L12" s="1">
        <v>32</v>
      </c>
      <c r="M12" s="1">
        <v>80</v>
      </c>
      <c r="N12" s="1">
        <v>1</v>
      </c>
      <c r="O12" s="1">
        <v>4</v>
      </c>
      <c r="P12" s="1">
        <v>6</v>
      </c>
      <c r="Q12" s="1">
        <v>4</v>
      </c>
      <c r="R12" s="1">
        <v>6</v>
      </c>
      <c r="S12" s="1">
        <v>5</v>
      </c>
      <c r="T12" s="1">
        <v>4</v>
      </c>
      <c r="U12" s="1">
        <v>6</v>
      </c>
      <c r="V12" s="1">
        <v>6</v>
      </c>
      <c r="W12" s="1">
        <v>5</v>
      </c>
      <c r="X12" s="1">
        <v>6</v>
      </c>
      <c r="Y12" s="1">
        <v>33</v>
      </c>
      <c r="Z12" s="1">
        <v>8</v>
      </c>
      <c r="AA12" s="1">
        <v>0</v>
      </c>
      <c r="AB12" s="1">
        <v>0</v>
      </c>
      <c r="AC12" s="1">
        <v>0</v>
      </c>
      <c r="AD12" s="1">
        <v>5</v>
      </c>
      <c r="AE12" s="1">
        <v>0</v>
      </c>
      <c r="AF12" s="1">
        <v>8</v>
      </c>
      <c r="AG12" s="1">
        <v>5</v>
      </c>
      <c r="AH12" s="1">
        <v>5</v>
      </c>
      <c r="AI12" s="1">
        <v>8</v>
      </c>
      <c r="AJ12" s="1">
        <v>5</v>
      </c>
      <c r="AK12" s="1">
        <v>5</v>
      </c>
      <c r="AL12" s="1">
        <v>0</v>
      </c>
      <c r="AM12" s="1">
        <v>5</v>
      </c>
      <c r="AN12" s="1">
        <v>5</v>
      </c>
      <c r="AO12" s="1">
        <v>5</v>
      </c>
      <c r="AP12" s="1">
        <v>10</v>
      </c>
      <c r="AQ12" s="1">
        <v>0</v>
      </c>
      <c r="AR12" s="1">
        <v>5</v>
      </c>
      <c r="AS12" s="1">
        <v>0</v>
      </c>
    </row>
    <row r="13" spans="1:45">
      <c r="A13" t="s">
        <v>57</v>
      </c>
      <c r="B13" s="1" t="s">
        <v>47</v>
      </c>
      <c r="C13" s="1">
        <v>42</v>
      </c>
      <c r="D13" s="1">
        <v>30</v>
      </c>
      <c r="E13" s="1">
        <v>5</v>
      </c>
      <c r="F13" s="1">
        <v>8</v>
      </c>
      <c r="G13" s="1">
        <v>12</v>
      </c>
      <c r="H13" s="1">
        <v>33</v>
      </c>
      <c r="I13" s="1">
        <v>0</v>
      </c>
      <c r="J13" s="1">
        <v>2</v>
      </c>
      <c r="K13" s="1">
        <f>84/2</f>
        <v>42</v>
      </c>
      <c r="N13" s="1">
        <v>0</v>
      </c>
      <c r="O13" s="1">
        <v>6</v>
      </c>
      <c r="P13" s="1">
        <v>3</v>
      </c>
      <c r="Q13" s="1">
        <v>4</v>
      </c>
      <c r="R13" s="1">
        <v>5</v>
      </c>
      <c r="S13" s="1">
        <v>3</v>
      </c>
      <c r="T13" s="1">
        <v>6</v>
      </c>
      <c r="U13" s="1">
        <v>6</v>
      </c>
      <c r="V13" s="1">
        <v>6</v>
      </c>
      <c r="W13" s="1">
        <v>6</v>
      </c>
      <c r="X13" s="1">
        <v>4</v>
      </c>
      <c r="Y13" s="1">
        <v>60</v>
      </c>
      <c r="Z13" s="1">
        <v>5</v>
      </c>
      <c r="AA13" s="1">
        <v>5</v>
      </c>
      <c r="AB13" s="1">
        <v>5</v>
      </c>
      <c r="AC13" s="1">
        <v>0</v>
      </c>
      <c r="AD13" s="1">
        <v>0</v>
      </c>
      <c r="AE13" s="1">
        <v>0</v>
      </c>
      <c r="AF13" s="1">
        <v>5</v>
      </c>
      <c r="AG13" s="1">
        <v>5</v>
      </c>
      <c r="AH13" s="1">
        <v>5</v>
      </c>
      <c r="AI13" s="1">
        <v>8</v>
      </c>
      <c r="AJ13" s="1">
        <v>5</v>
      </c>
      <c r="AK13" s="1">
        <v>5</v>
      </c>
      <c r="AL13" s="1">
        <v>5</v>
      </c>
      <c r="AM13" s="1">
        <v>5</v>
      </c>
      <c r="AN13" s="1">
        <v>5</v>
      </c>
      <c r="AO13" s="1">
        <v>5</v>
      </c>
      <c r="AP13" s="1">
        <v>8</v>
      </c>
      <c r="AQ13" s="1">
        <v>8</v>
      </c>
      <c r="AR13" s="1">
        <v>10</v>
      </c>
      <c r="AS13" s="1">
        <v>5</v>
      </c>
    </row>
    <row r="14" spans="1:45">
      <c r="A14" t="s">
        <v>58</v>
      </c>
      <c r="B14" s="1" t="s">
        <v>59</v>
      </c>
      <c r="C14" s="1">
        <v>44</v>
      </c>
      <c r="D14" s="1">
        <v>45</v>
      </c>
      <c r="E14" s="1">
        <v>8</v>
      </c>
      <c r="F14" s="1">
        <v>9</v>
      </c>
      <c r="G14" s="1">
        <v>6</v>
      </c>
      <c r="H14" s="1">
        <f>84/2</f>
        <v>42</v>
      </c>
      <c r="I14" s="1">
        <v>20</v>
      </c>
      <c r="J14" s="1">
        <v>0</v>
      </c>
      <c r="K14" s="1">
        <v>1</v>
      </c>
      <c r="L14" s="1">
        <v>0</v>
      </c>
      <c r="M14" s="1">
        <v>35</v>
      </c>
      <c r="N14" s="1">
        <v>4</v>
      </c>
      <c r="O14" s="1">
        <v>6</v>
      </c>
      <c r="P14" s="1">
        <v>5</v>
      </c>
      <c r="Q14" s="1">
        <v>4</v>
      </c>
      <c r="R14" s="1">
        <v>0</v>
      </c>
      <c r="S14" s="1">
        <v>6</v>
      </c>
      <c r="T14" s="1">
        <v>5</v>
      </c>
      <c r="U14" s="1">
        <v>6</v>
      </c>
      <c r="V14" s="1">
        <v>5</v>
      </c>
      <c r="W14" s="1">
        <v>6</v>
      </c>
      <c r="X14" s="1">
        <v>0</v>
      </c>
      <c r="Y14" s="1">
        <v>31</v>
      </c>
      <c r="Z14" s="1">
        <v>5</v>
      </c>
      <c r="AA14" s="1">
        <v>8</v>
      </c>
      <c r="AB14" s="1">
        <v>5</v>
      </c>
      <c r="AC14" s="1">
        <v>5</v>
      </c>
      <c r="AD14" s="1">
        <v>0</v>
      </c>
      <c r="AE14" s="1">
        <v>5</v>
      </c>
      <c r="AF14" s="1">
        <v>8</v>
      </c>
      <c r="AG14" s="1">
        <v>5</v>
      </c>
      <c r="AH14" s="1">
        <v>0</v>
      </c>
      <c r="AI14" s="1">
        <v>8</v>
      </c>
      <c r="AJ14" s="1">
        <v>5</v>
      </c>
      <c r="AK14" s="1">
        <v>5</v>
      </c>
      <c r="AL14" s="1">
        <v>5</v>
      </c>
      <c r="AM14" s="1">
        <v>10</v>
      </c>
      <c r="AN14" s="1">
        <v>8</v>
      </c>
      <c r="AO14" s="1">
        <v>10</v>
      </c>
      <c r="AP14" s="1">
        <v>5</v>
      </c>
      <c r="AQ14" s="1">
        <v>5</v>
      </c>
      <c r="AR14" s="1">
        <v>10</v>
      </c>
      <c r="AS14" s="1">
        <v>0</v>
      </c>
    </row>
    <row r="15" spans="1:45">
      <c r="A15" t="s">
        <v>60</v>
      </c>
      <c r="B15" s="1" t="s">
        <v>47</v>
      </c>
      <c r="C15" s="1">
        <v>30</v>
      </c>
      <c r="D15" s="1">
        <v>18</v>
      </c>
      <c r="E15" s="1">
        <v>6</v>
      </c>
      <c r="F15" s="1">
        <v>6</v>
      </c>
      <c r="G15" s="1">
        <v>5</v>
      </c>
      <c r="H15" s="1">
        <v>50</v>
      </c>
      <c r="I15" s="1">
        <v>8</v>
      </c>
      <c r="J15" s="1">
        <v>1</v>
      </c>
      <c r="K15" s="1">
        <v>78</v>
      </c>
      <c r="N15" s="1">
        <v>3</v>
      </c>
      <c r="O15" s="1">
        <v>5</v>
      </c>
      <c r="P15" s="1">
        <v>3</v>
      </c>
      <c r="Q15" s="1">
        <v>2</v>
      </c>
      <c r="R15" s="1">
        <v>1</v>
      </c>
      <c r="S15" s="1">
        <v>5</v>
      </c>
      <c r="T15" s="1">
        <v>6</v>
      </c>
      <c r="U15" s="1">
        <v>6</v>
      </c>
      <c r="V15" s="1">
        <v>4</v>
      </c>
      <c r="W15" s="1">
        <v>4</v>
      </c>
      <c r="X15" s="1">
        <v>6</v>
      </c>
      <c r="Y15" s="1">
        <v>48</v>
      </c>
      <c r="Z15" s="1">
        <v>0</v>
      </c>
      <c r="AA15" s="1">
        <v>5</v>
      </c>
      <c r="AB15" s="1">
        <v>0</v>
      </c>
      <c r="AC15" s="1">
        <v>5</v>
      </c>
      <c r="AD15" s="1">
        <v>5</v>
      </c>
      <c r="AE15" s="1">
        <v>0</v>
      </c>
      <c r="AF15" s="1">
        <v>0</v>
      </c>
      <c r="AG15" s="1">
        <v>0</v>
      </c>
      <c r="AH15" s="1">
        <v>8</v>
      </c>
      <c r="AI15" s="1">
        <v>8</v>
      </c>
      <c r="AJ15" s="1">
        <v>5</v>
      </c>
      <c r="AK15" s="1">
        <v>5</v>
      </c>
      <c r="AL15" s="1">
        <v>0</v>
      </c>
      <c r="AM15" s="1">
        <v>5</v>
      </c>
      <c r="AN15" s="1">
        <v>5</v>
      </c>
      <c r="AO15" s="1">
        <v>5</v>
      </c>
      <c r="AP15" s="1">
        <v>5</v>
      </c>
      <c r="AQ15" s="1">
        <v>0</v>
      </c>
      <c r="AR15" s="1">
        <v>5</v>
      </c>
      <c r="AS15" s="1">
        <v>5</v>
      </c>
    </row>
    <row r="16" spans="1:45">
      <c r="A16" t="s">
        <v>61</v>
      </c>
      <c r="B16" s="1" t="s">
        <v>47</v>
      </c>
      <c r="C16" s="1">
        <v>38</v>
      </c>
      <c r="D16" s="1">
        <v>36</v>
      </c>
      <c r="E16" s="1">
        <v>7</v>
      </c>
      <c r="F16" s="1">
        <v>7</v>
      </c>
      <c r="G16" s="1">
        <v>8</v>
      </c>
      <c r="H16" s="1">
        <v>44</v>
      </c>
      <c r="I16" s="1">
        <v>16</v>
      </c>
      <c r="J16" s="1">
        <v>1</v>
      </c>
      <c r="K16" s="1">
        <v>42</v>
      </c>
      <c r="N16" s="1">
        <v>0</v>
      </c>
      <c r="O16" s="1">
        <v>6</v>
      </c>
      <c r="P16" s="1">
        <v>0</v>
      </c>
      <c r="Q16" s="1">
        <v>2</v>
      </c>
      <c r="R16" s="1">
        <v>5</v>
      </c>
      <c r="S16" s="1">
        <v>5</v>
      </c>
      <c r="T16" s="1">
        <v>6</v>
      </c>
      <c r="U16" s="1">
        <v>6</v>
      </c>
      <c r="V16" s="1">
        <v>6</v>
      </c>
      <c r="W16" s="1">
        <v>3</v>
      </c>
      <c r="X16" s="1">
        <v>6</v>
      </c>
      <c r="Y16" s="1">
        <v>20</v>
      </c>
      <c r="Z16" s="1">
        <v>5</v>
      </c>
      <c r="AA16" s="1">
        <v>5</v>
      </c>
      <c r="AB16" s="1">
        <v>8</v>
      </c>
      <c r="AC16" s="1">
        <v>0</v>
      </c>
      <c r="AD16" s="1">
        <v>0</v>
      </c>
      <c r="AE16" s="1">
        <v>5</v>
      </c>
      <c r="AF16" s="1">
        <v>5</v>
      </c>
      <c r="AG16" s="1">
        <v>5</v>
      </c>
      <c r="AH16" s="1">
        <v>5</v>
      </c>
      <c r="AI16" s="1">
        <v>8</v>
      </c>
      <c r="AJ16" s="1">
        <v>5</v>
      </c>
      <c r="AK16" s="1">
        <v>5</v>
      </c>
      <c r="AL16" s="1">
        <v>5</v>
      </c>
      <c r="AM16" s="1">
        <v>8</v>
      </c>
      <c r="AN16" s="1">
        <v>0</v>
      </c>
      <c r="AO16" s="1">
        <v>10</v>
      </c>
      <c r="AP16" s="1">
        <v>8</v>
      </c>
      <c r="AQ16" s="1">
        <v>0</v>
      </c>
      <c r="AR16" s="1">
        <v>8</v>
      </c>
      <c r="AS16" s="1">
        <v>0</v>
      </c>
    </row>
    <row r="17" spans="1:45">
      <c r="A17" t="s">
        <v>62</v>
      </c>
      <c r="B17" s="1" t="s">
        <v>47</v>
      </c>
      <c r="C17" s="1">
        <v>50</v>
      </c>
      <c r="D17" s="1">
        <v>22</v>
      </c>
      <c r="E17" s="1">
        <v>6</v>
      </c>
      <c r="F17" s="1">
        <v>6</v>
      </c>
      <c r="G17" s="1">
        <v>12</v>
      </c>
      <c r="H17" s="1">
        <v>26</v>
      </c>
      <c r="I17" s="1">
        <v>3</v>
      </c>
      <c r="J17" s="1">
        <v>0</v>
      </c>
      <c r="K17" s="1">
        <v>7</v>
      </c>
      <c r="L17" s="1">
        <v>24</v>
      </c>
      <c r="M17" s="1">
        <v>25</v>
      </c>
      <c r="N17" s="1">
        <v>0</v>
      </c>
      <c r="O17" s="1">
        <v>4</v>
      </c>
      <c r="P17" s="1">
        <v>5</v>
      </c>
      <c r="Q17" s="1">
        <v>4</v>
      </c>
      <c r="R17" s="1">
        <v>0</v>
      </c>
      <c r="S17" s="1">
        <v>3</v>
      </c>
      <c r="T17" s="1">
        <v>6</v>
      </c>
      <c r="U17" s="1">
        <v>6</v>
      </c>
      <c r="V17" s="1">
        <v>5</v>
      </c>
      <c r="W17" s="1">
        <v>6</v>
      </c>
      <c r="X17" s="1">
        <v>5</v>
      </c>
      <c r="Y17" s="1">
        <v>44</v>
      </c>
      <c r="Z17" s="1">
        <v>5</v>
      </c>
      <c r="AA17" s="1">
        <v>8</v>
      </c>
      <c r="AB17" s="1">
        <v>0</v>
      </c>
      <c r="AC17" s="1">
        <v>5</v>
      </c>
      <c r="AD17" s="1">
        <v>5</v>
      </c>
      <c r="AE17" s="1">
        <v>5</v>
      </c>
      <c r="AF17" s="1">
        <v>5</v>
      </c>
      <c r="AG17" s="1">
        <v>0</v>
      </c>
      <c r="AH17" s="1">
        <v>5</v>
      </c>
      <c r="AI17" s="1">
        <v>0</v>
      </c>
      <c r="AJ17" s="1">
        <v>5</v>
      </c>
      <c r="AK17" s="1">
        <v>5</v>
      </c>
      <c r="AL17" s="1">
        <v>5</v>
      </c>
      <c r="AM17" s="1">
        <v>8</v>
      </c>
      <c r="AN17" s="1">
        <v>0</v>
      </c>
      <c r="AO17" s="1">
        <v>5</v>
      </c>
      <c r="AP17" s="1">
        <v>5</v>
      </c>
      <c r="AQ17" s="1">
        <v>0</v>
      </c>
      <c r="AR17" s="1">
        <v>5</v>
      </c>
      <c r="AS17" s="1">
        <v>8</v>
      </c>
    </row>
    <row r="18" spans="1:45">
      <c r="A18" t="s">
        <v>63</v>
      </c>
      <c r="B18" s="1" t="s">
        <v>47</v>
      </c>
      <c r="C18" s="1">
        <v>51</v>
      </c>
      <c r="D18" s="1">
        <v>28</v>
      </c>
      <c r="E18" s="1">
        <v>5</v>
      </c>
      <c r="F18" s="1">
        <v>8</v>
      </c>
      <c r="G18" s="1">
        <v>9</v>
      </c>
      <c r="H18" s="1">
        <f>118/2</f>
        <v>59</v>
      </c>
      <c r="I18" s="1">
        <v>20</v>
      </c>
      <c r="J18" s="1">
        <v>0</v>
      </c>
      <c r="K18" s="1">
        <v>3</v>
      </c>
      <c r="L18" s="1">
        <v>1</v>
      </c>
      <c r="M18" s="1">
        <v>32</v>
      </c>
      <c r="N18" s="1">
        <v>1</v>
      </c>
      <c r="O18" s="1">
        <v>6</v>
      </c>
      <c r="P18" s="1">
        <v>1</v>
      </c>
      <c r="Q18" s="1">
        <v>6</v>
      </c>
      <c r="R18" s="1">
        <v>4</v>
      </c>
      <c r="S18" s="1">
        <v>6</v>
      </c>
      <c r="T18" s="1">
        <v>6</v>
      </c>
      <c r="U18" s="1">
        <v>6</v>
      </c>
      <c r="V18" s="1">
        <v>6</v>
      </c>
      <c r="W18" s="1">
        <v>3</v>
      </c>
      <c r="X18" s="1">
        <v>0</v>
      </c>
      <c r="Y18" s="1">
        <v>23</v>
      </c>
      <c r="Z18" s="1">
        <v>0</v>
      </c>
      <c r="AA18" s="1">
        <v>8</v>
      </c>
      <c r="AB18" s="1">
        <v>0</v>
      </c>
      <c r="AC18" s="1">
        <v>8</v>
      </c>
      <c r="AD18" s="1">
        <v>8</v>
      </c>
      <c r="AE18" s="1">
        <v>8</v>
      </c>
      <c r="AF18" s="1">
        <v>5</v>
      </c>
      <c r="AG18" s="1">
        <v>0</v>
      </c>
      <c r="AH18" s="1">
        <v>5</v>
      </c>
      <c r="AI18" s="1">
        <v>5</v>
      </c>
      <c r="AJ18" s="1">
        <v>5</v>
      </c>
      <c r="AK18" s="1">
        <v>5</v>
      </c>
      <c r="AL18" s="1">
        <v>0</v>
      </c>
      <c r="AM18" s="1">
        <v>5</v>
      </c>
      <c r="AN18" s="1">
        <v>5</v>
      </c>
      <c r="AO18" s="1">
        <v>10</v>
      </c>
      <c r="AP18" s="1">
        <v>0</v>
      </c>
      <c r="AQ18" s="1">
        <v>0</v>
      </c>
      <c r="AR18" s="1">
        <v>5</v>
      </c>
      <c r="AS18" s="1">
        <v>0</v>
      </c>
    </row>
    <row r="19" spans="1:45">
      <c r="A19" t="s">
        <v>64</v>
      </c>
      <c r="B19" s="1" t="s">
        <v>47</v>
      </c>
      <c r="C19" s="1">
        <v>48</v>
      </c>
      <c r="D19" s="1">
        <v>25</v>
      </c>
      <c r="E19" s="1">
        <v>5</v>
      </c>
      <c r="F19" s="1">
        <v>9</v>
      </c>
      <c r="G19" s="1">
        <v>7</v>
      </c>
      <c r="H19" s="1">
        <v>31</v>
      </c>
      <c r="I19" s="1">
        <v>8</v>
      </c>
      <c r="J19" s="1">
        <v>0</v>
      </c>
      <c r="K19" s="1">
        <v>4</v>
      </c>
      <c r="L19" s="1">
        <v>22</v>
      </c>
      <c r="M19" s="1">
        <v>30</v>
      </c>
      <c r="N19" s="1">
        <v>1</v>
      </c>
      <c r="O19" s="1">
        <v>6</v>
      </c>
      <c r="P19" s="1">
        <v>0</v>
      </c>
      <c r="Q19" s="1">
        <v>6</v>
      </c>
      <c r="R19" s="1">
        <v>4</v>
      </c>
      <c r="S19" s="1">
        <v>4</v>
      </c>
      <c r="T19" s="1">
        <v>6</v>
      </c>
      <c r="U19" s="1">
        <v>6</v>
      </c>
      <c r="V19" s="1">
        <v>6</v>
      </c>
      <c r="W19" s="1">
        <v>4</v>
      </c>
      <c r="X19" s="1">
        <v>0</v>
      </c>
      <c r="Y19" s="1">
        <v>30</v>
      </c>
      <c r="Z19" s="1">
        <v>5</v>
      </c>
      <c r="AA19" s="1">
        <v>5</v>
      </c>
      <c r="AB19" s="1">
        <v>0</v>
      </c>
      <c r="AC19" s="1">
        <v>0</v>
      </c>
      <c r="AD19" s="1">
        <v>0</v>
      </c>
      <c r="AE19" s="1">
        <v>5</v>
      </c>
      <c r="AF19" s="1">
        <v>0</v>
      </c>
      <c r="AG19" s="1">
        <v>5</v>
      </c>
      <c r="AH19" s="1">
        <v>8</v>
      </c>
      <c r="AI19" s="1">
        <v>5</v>
      </c>
      <c r="AJ19" s="1">
        <v>0</v>
      </c>
      <c r="AK19" s="1">
        <v>0</v>
      </c>
      <c r="AL19" s="1">
        <v>8</v>
      </c>
      <c r="AM19" s="1">
        <v>5</v>
      </c>
      <c r="AN19" s="1">
        <v>5</v>
      </c>
      <c r="AO19" s="1">
        <v>5</v>
      </c>
      <c r="AP19" s="1">
        <v>5</v>
      </c>
      <c r="AQ19" s="1">
        <v>5</v>
      </c>
      <c r="AR19" s="1">
        <v>10</v>
      </c>
      <c r="AS19" s="1">
        <v>0</v>
      </c>
    </row>
    <row r="20" spans="1:45">
      <c r="A20" t="s">
        <v>65</v>
      </c>
      <c r="B20" s="1" t="s">
        <v>47</v>
      </c>
      <c r="C20" s="1">
        <v>44</v>
      </c>
      <c r="D20" s="1">
        <v>26</v>
      </c>
      <c r="E20" s="1">
        <v>4</v>
      </c>
      <c r="G20" s="1">
        <v>5</v>
      </c>
      <c r="H20" s="1">
        <v>36</v>
      </c>
      <c r="I20" s="1">
        <v>24</v>
      </c>
      <c r="J20" s="1">
        <v>3</v>
      </c>
      <c r="K20" s="1">
        <v>24</v>
      </c>
      <c r="N20" s="1">
        <v>0</v>
      </c>
      <c r="O20" s="1">
        <v>5</v>
      </c>
      <c r="P20" s="1">
        <v>6</v>
      </c>
      <c r="Q20" s="1">
        <v>2</v>
      </c>
      <c r="R20" s="1">
        <v>6</v>
      </c>
      <c r="S20" s="1">
        <v>5</v>
      </c>
      <c r="T20" s="1">
        <v>5</v>
      </c>
      <c r="U20" s="1">
        <v>5</v>
      </c>
      <c r="V20" s="1">
        <v>6</v>
      </c>
      <c r="W20" s="1">
        <v>5</v>
      </c>
      <c r="X20" s="1">
        <v>6</v>
      </c>
      <c r="Y20" s="1">
        <v>10</v>
      </c>
      <c r="Z20" s="1">
        <v>5</v>
      </c>
      <c r="AA20" s="1">
        <v>5</v>
      </c>
      <c r="AB20" s="1">
        <v>0</v>
      </c>
      <c r="AC20" s="1">
        <v>0</v>
      </c>
      <c r="AD20" s="1">
        <v>0</v>
      </c>
      <c r="AE20" s="1">
        <v>8</v>
      </c>
      <c r="AF20" s="1">
        <v>0</v>
      </c>
      <c r="AG20" s="1">
        <v>0</v>
      </c>
      <c r="AH20" s="1">
        <v>5</v>
      </c>
      <c r="AI20" s="1">
        <v>8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5</v>
      </c>
      <c r="AQ20" s="1">
        <v>5</v>
      </c>
      <c r="AR20" s="1">
        <v>5</v>
      </c>
      <c r="AS20" s="1">
        <v>5</v>
      </c>
    </row>
    <row r="21" spans="1:45">
      <c r="A21" t="s">
        <v>66</v>
      </c>
      <c r="B21" s="1" t="s">
        <v>47</v>
      </c>
      <c r="C21" s="1">
        <v>45</v>
      </c>
      <c r="D21" s="1">
        <v>17</v>
      </c>
      <c r="E21" s="1">
        <v>3</v>
      </c>
      <c r="F21" s="1">
        <v>3</v>
      </c>
      <c r="G21" s="1">
        <v>6</v>
      </c>
      <c r="H21" s="1">
        <v>41</v>
      </c>
      <c r="I21" s="1">
        <v>0</v>
      </c>
      <c r="J21" s="1">
        <v>0</v>
      </c>
      <c r="K21" s="1">
        <v>10</v>
      </c>
      <c r="L21" s="1">
        <v>6</v>
      </c>
      <c r="M21" s="1">
        <v>19</v>
      </c>
      <c r="N21" s="1">
        <v>2</v>
      </c>
      <c r="O21" s="1">
        <v>5</v>
      </c>
      <c r="P21" s="1">
        <v>0</v>
      </c>
      <c r="Q21" s="1">
        <v>4</v>
      </c>
      <c r="R21" s="1">
        <v>0</v>
      </c>
      <c r="S21" s="1">
        <v>4</v>
      </c>
      <c r="T21" s="1">
        <v>6</v>
      </c>
      <c r="U21" s="1">
        <v>6</v>
      </c>
      <c r="V21" s="1">
        <v>5</v>
      </c>
      <c r="W21" s="1">
        <v>5</v>
      </c>
      <c r="X21" s="1">
        <v>0</v>
      </c>
      <c r="Y21" s="1">
        <v>55</v>
      </c>
      <c r="Z21" s="1">
        <v>0</v>
      </c>
      <c r="AA21" s="1">
        <v>0</v>
      </c>
      <c r="AB21" s="1">
        <v>0</v>
      </c>
      <c r="AC21" s="1">
        <v>0</v>
      </c>
      <c r="AD21" s="1">
        <v>5</v>
      </c>
      <c r="AE21" s="1">
        <v>0</v>
      </c>
      <c r="AF21" s="1">
        <v>5</v>
      </c>
      <c r="AG21" s="1">
        <v>5</v>
      </c>
      <c r="AH21" s="1">
        <v>5</v>
      </c>
      <c r="AI21" s="1">
        <v>0</v>
      </c>
      <c r="AJ21" s="1">
        <v>5</v>
      </c>
      <c r="AK21" s="1">
        <v>5</v>
      </c>
      <c r="AL21" s="1">
        <v>0</v>
      </c>
      <c r="AM21" s="1">
        <v>8</v>
      </c>
      <c r="AN21" s="1">
        <v>0</v>
      </c>
      <c r="AO21" s="1">
        <v>5</v>
      </c>
      <c r="AP21" s="1">
        <v>5</v>
      </c>
      <c r="AQ21" s="1">
        <v>5</v>
      </c>
      <c r="AR21" s="1">
        <v>0</v>
      </c>
      <c r="AS21" s="1">
        <v>0</v>
      </c>
    </row>
    <row r="22" spans="1:45">
      <c r="A22" t="s">
        <v>67</v>
      </c>
      <c r="B22" s="1" t="s">
        <v>47</v>
      </c>
      <c r="C22" s="1">
        <v>43</v>
      </c>
      <c r="D22" s="1">
        <v>40</v>
      </c>
      <c r="E22" s="1">
        <v>6</v>
      </c>
      <c r="F22" s="1">
        <v>6</v>
      </c>
      <c r="G22" s="1">
        <v>5</v>
      </c>
      <c r="H22" s="1">
        <v>36</v>
      </c>
      <c r="I22" s="1">
        <v>4</v>
      </c>
      <c r="J22" s="1">
        <v>0</v>
      </c>
      <c r="K22" s="1">
        <v>0</v>
      </c>
      <c r="L22" s="1">
        <v>18</v>
      </c>
      <c r="M22" s="1">
        <v>30</v>
      </c>
      <c r="N22" s="1">
        <v>0</v>
      </c>
      <c r="O22" s="1">
        <v>5</v>
      </c>
      <c r="P22" s="1">
        <v>6</v>
      </c>
      <c r="Q22" s="1">
        <v>4</v>
      </c>
      <c r="R22" s="1">
        <v>6</v>
      </c>
      <c r="S22" s="1">
        <v>6</v>
      </c>
      <c r="T22" s="1">
        <v>6</v>
      </c>
      <c r="U22" s="1">
        <v>6</v>
      </c>
      <c r="V22" s="1">
        <v>5</v>
      </c>
      <c r="W22" s="1">
        <v>0</v>
      </c>
      <c r="X22" s="1">
        <v>5</v>
      </c>
      <c r="Y22" s="1">
        <v>2</v>
      </c>
      <c r="Z22" s="1">
        <v>0</v>
      </c>
      <c r="AA22" s="1">
        <v>5</v>
      </c>
      <c r="AB22" s="1">
        <v>5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5</v>
      </c>
      <c r="AJ22" s="1">
        <v>8</v>
      </c>
      <c r="AK22" s="1">
        <v>0</v>
      </c>
      <c r="AL22" s="1">
        <v>0</v>
      </c>
      <c r="AM22" s="1">
        <v>10</v>
      </c>
      <c r="AN22" s="1">
        <v>0</v>
      </c>
      <c r="AO22" s="1">
        <v>5</v>
      </c>
      <c r="AP22" s="1">
        <v>5</v>
      </c>
      <c r="AQ22" s="1">
        <v>0</v>
      </c>
      <c r="AR22" s="1">
        <v>8</v>
      </c>
      <c r="AS22" s="1">
        <v>0</v>
      </c>
    </row>
    <row r="23" spans="1:45">
      <c r="A23" t="s">
        <v>68</v>
      </c>
      <c r="B23" s="1" t="s">
        <v>47</v>
      </c>
      <c r="C23" s="1">
        <v>22</v>
      </c>
      <c r="D23" s="1">
        <v>26</v>
      </c>
      <c r="E23" s="1">
        <v>5</v>
      </c>
      <c r="F23" s="1">
        <v>7</v>
      </c>
      <c r="G23" s="1">
        <v>5</v>
      </c>
      <c r="H23" s="1">
        <f>82/2</f>
        <v>41</v>
      </c>
      <c r="I23" s="1">
        <v>0</v>
      </c>
      <c r="J23" s="1">
        <v>0</v>
      </c>
      <c r="K23" s="1">
        <v>40</v>
      </c>
      <c r="N23" s="1">
        <v>3</v>
      </c>
      <c r="O23" s="1">
        <v>6</v>
      </c>
      <c r="P23" s="1">
        <v>4</v>
      </c>
      <c r="Q23" s="1">
        <v>5</v>
      </c>
      <c r="R23" s="1">
        <v>4</v>
      </c>
      <c r="S23" s="1">
        <v>6</v>
      </c>
      <c r="T23" s="1">
        <v>6</v>
      </c>
      <c r="U23" s="1">
        <v>6</v>
      </c>
      <c r="V23" s="1">
        <v>2</v>
      </c>
      <c r="W23" s="1">
        <v>6</v>
      </c>
      <c r="X23" s="1">
        <v>0</v>
      </c>
      <c r="Y23" s="1">
        <v>5</v>
      </c>
      <c r="Z23" s="1">
        <v>5</v>
      </c>
      <c r="AA23" s="1">
        <v>8</v>
      </c>
      <c r="AB23" s="1">
        <v>5</v>
      </c>
      <c r="AC23" s="1">
        <v>0</v>
      </c>
      <c r="AD23" s="1">
        <v>0</v>
      </c>
      <c r="AE23" s="1">
        <v>0</v>
      </c>
      <c r="AF23" s="1">
        <v>5</v>
      </c>
      <c r="AG23" s="1">
        <v>10</v>
      </c>
      <c r="AH23" s="1">
        <v>5</v>
      </c>
      <c r="AI23" s="1">
        <v>5</v>
      </c>
      <c r="AJ23" s="1">
        <v>0</v>
      </c>
      <c r="AK23" s="1">
        <v>5</v>
      </c>
      <c r="AL23" s="1">
        <v>5</v>
      </c>
      <c r="AM23" s="1">
        <v>5</v>
      </c>
      <c r="AN23" s="1">
        <v>5</v>
      </c>
      <c r="AO23" s="1">
        <v>5</v>
      </c>
      <c r="AP23" s="1">
        <v>5</v>
      </c>
      <c r="AQ23" s="1">
        <v>5</v>
      </c>
      <c r="AR23" s="1">
        <v>5</v>
      </c>
      <c r="AS23" s="1">
        <v>0</v>
      </c>
    </row>
    <row r="24" spans="1:45">
      <c r="A24" t="s">
        <v>69</v>
      </c>
      <c r="B24" s="1" t="s">
        <v>47</v>
      </c>
      <c r="C24" s="1">
        <v>22</v>
      </c>
      <c r="D24" s="1">
        <v>28</v>
      </c>
      <c r="E24" s="1">
        <v>3</v>
      </c>
      <c r="F24" s="1">
        <v>7</v>
      </c>
      <c r="G24" s="1">
        <v>6</v>
      </c>
      <c r="H24" s="1">
        <f>88/2</f>
        <v>44</v>
      </c>
      <c r="I24" s="1">
        <v>0</v>
      </c>
      <c r="J24" s="1">
        <v>0</v>
      </c>
      <c r="K24" s="1">
        <v>31</v>
      </c>
      <c r="N24" s="1">
        <v>0</v>
      </c>
      <c r="O24" s="1">
        <v>4</v>
      </c>
      <c r="P24" s="1">
        <v>2</v>
      </c>
      <c r="Q24" s="1">
        <v>3</v>
      </c>
      <c r="R24" s="1">
        <v>0</v>
      </c>
      <c r="S24" s="1">
        <v>6</v>
      </c>
      <c r="T24" s="1">
        <v>4</v>
      </c>
      <c r="U24" s="1">
        <v>4</v>
      </c>
      <c r="V24" s="1">
        <v>3</v>
      </c>
      <c r="W24" s="1">
        <v>4</v>
      </c>
      <c r="X24" s="1">
        <v>1</v>
      </c>
      <c r="Y24" s="1">
        <v>36</v>
      </c>
      <c r="Z24" s="1">
        <v>0</v>
      </c>
      <c r="AA24" s="1">
        <v>5</v>
      </c>
      <c r="AB24" s="1">
        <v>0</v>
      </c>
      <c r="AC24" s="1">
        <v>5</v>
      </c>
      <c r="AD24" s="1">
        <v>8</v>
      </c>
      <c r="AE24" s="1">
        <v>8</v>
      </c>
      <c r="AF24" s="1">
        <v>5</v>
      </c>
      <c r="AG24" s="1">
        <v>0</v>
      </c>
      <c r="AH24" s="1">
        <v>5</v>
      </c>
      <c r="AI24" s="1">
        <v>5</v>
      </c>
      <c r="AJ24" s="1">
        <v>5</v>
      </c>
      <c r="AK24" s="1">
        <v>5</v>
      </c>
      <c r="AL24" s="1">
        <v>0</v>
      </c>
      <c r="AM24" s="1">
        <v>0</v>
      </c>
      <c r="AN24" s="1">
        <v>5</v>
      </c>
      <c r="AO24" s="1">
        <v>5</v>
      </c>
      <c r="AP24" s="1">
        <v>0</v>
      </c>
      <c r="AQ24" s="1">
        <v>5</v>
      </c>
      <c r="AR24" s="1">
        <v>8</v>
      </c>
      <c r="AS24" s="1">
        <v>8</v>
      </c>
    </row>
    <row r="25" spans="1:45">
      <c r="A25" t="s">
        <v>70</v>
      </c>
      <c r="B25" s="1" t="s">
        <v>47</v>
      </c>
      <c r="C25" s="1">
        <v>52</v>
      </c>
      <c r="D25" s="1">
        <v>20</v>
      </c>
      <c r="E25" s="1">
        <v>5</v>
      </c>
      <c r="F25" s="1">
        <v>7</v>
      </c>
      <c r="G25" s="1">
        <v>5</v>
      </c>
      <c r="H25" s="1">
        <f>70/2</f>
        <v>35</v>
      </c>
      <c r="I25" s="1">
        <v>0</v>
      </c>
      <c r="J25" s="1">
        <v>0</v>
      </c>
      <c r="K25" s="1">
        <v>30</v>
      </c>
      <c r="N25" s="1">
        <v>0</v>
      </c>
      <c r="O25" s="1">
        <v>5</v>
      </c>
      <c r="P25" s="1">
        <v>2</v>
      </c>
      <c r="Q25" s="1">
        <v>6</v>
      </c>
      <c r="R25" s="1">
        <v>4</v>
      </c>
      <c r="S25" s="1">
        <v>5</v>
      </c>
      <c r="T25" s="1">
        <v>5</v>
      </c>
      <c r="U25" s="1">
        <v>5</v>
      </c>
      <c r="V25" s="1">
        <v>6</v>
      </c>
      <c r="W25" s="1">
        <v>5</v>
      </c>
      <c r="X25" s="1">
        <v>4</v>
      </c>
      <c r="Y25" s="1">
        <v>10</v>
      </c>
      <c r="Z25" s="1">
        <v>8</v>
      </c>
      <c r="AA25" s="1">
        <v>5</v>
      </c>
      <c r="AB25" s="1">
        <v>0</v>
      </c>
      <c r="AC25" s="1">
        <v>0</v>
      </c>
      <c r="AD25" s="1">
        <v>10</v>
      </c>
      <c r="AE25" s="1">
        <v>0</v>
      </c>
      <c r="AF25" s="1">
        <v>0</v>
      </c>
      <c r="AG25" s="1">
        <v>0</v>
      </c>
      <c r="AH25" s="1">
        <v>5</v>
      </c>
      <c r="AI25" s="1">
        <v>0</v>
      </c>
      <c r="AJ25" s="1">
        <v>5</v>
      </c>
      <c r="AK25" s="1">
        <v>0</v>
      </c>
      <c r="AL25" s="1">
        <v>0</v>
      </c>
      <c r="AM25" s="1">
        <v>5</v>
      </c>
      <c r="AN25" s="1">
        <v>0</v>
      </c>
      <c r="AO25" s="1">
        <v>0</v>
      </c>
      <c r="AP25" s="1">
        <v>0</v>
      </c>
      <c r="AQ25" s="1">
        <v>5</v>
      </c>
      <c r="AR25" s="1">
        <v>0</v>
      </c>
      <c r="AS25" s="1">
        <v>0</v>
      </c>
    </row>
    <row r="26" spans="1:45">
      <c r="A26" t="s">
        <v>71</v>
      </c>
      <c r="B26" s="1" t="s">
        <v>47</v>
      </c>
      <c r="C26" s="1">
        <v>26</v>
      </c>
      <c r="D26" s="1">
        <v>12</v>
      </c>
      <c r="E26" s="1">
        <v>5</v>
      </c>
      <c r="G26" s="1">
        <v>3</v>
      </c>
      <c r="H26" s="1">
        <v>26</v>
      </c>
      <c r="I26" s="1">
        <v>0</v>
      </c>
      <c r="J26" s="1">
        <v>0</v>
      </c>
      <c r="K26" s="1">
        <v>8</v>
      </c>
      <c r="L26" s="1">
        <v>16</v>
      </c>
      <c r="M26" s="1">
        <v>16</v>
      </c>
      <c r="N26" s="1">
        <v>1</v>
      </c>
      <c r="O26" s="1">
        <v>6</v>
      </c>
      <c r="P26" s="1">
        <v>0</v>
      </c>
      <c r="Q26" s="1">
        <v>6</v>
      </c>
      <c r="R26" s="1">
        <v>5</v>
      </c>
      <c r="S26" s="1">
        <v>3</v>
      </c>
      <c r="T26" s="1">
        <v>5</v>
      </c>
      <c r="U26" s="1">
        <v>2</v>
      </c>
      <c r="V26" s="1">
        <v>4</v>
      </c>
      <c r="W26" s="1">
        <v>2</v>
      </c>
      <c r="X26" s="1">
        <v>3</v>
      </c>
      <c r="Y26" s="1">
        <v>8</v>
      </c>
      <c r="Z26" s="1">
        <v>5</v>
      </c>
      <c r="AA26" s="1">
        <v>8</v>
      </c>
      <c r="AB26" s="1">
        <v>0</v>
      </c>
      <c r="AC26" s="1">
        <v>5</v>
      </c>
      <c r="AD26" s="1">
        <v>0</v>
      </c>
      <c r="AE26" s="1">
        <v>5</v>
      </c>
      <c r="AF26" s="1">
        <v>5</v>
      </c>
      <c r="AG26" s="1">
        <v>0</v>
      </c>
      <c r="AH26" s="1">
        <v>5</v>
      </c>
      <c r="AI26" s="1">
        <v>0</v>
      </c>
      <c r="AJ26" s="1">
        <v>5</v>
      </c>
      <c r="AK26" s="1">
        <v>0</v>
      </c>
      <c r="AL26" s="1">
        <v>8</v>
      </c>
      <c r="AM26" s="1">
        <v>5</v>
      </c>
      <c r="AN26" s="1">
        <v>0</v>
      </c>
      <c r="AO26" s="1">
        <v>10</v>
      </c>
      <c r="AP26" s="1">
        <v>0</v>
      </c>
      <c r="AQ26" s="1">
        <v>5</v>
      </c>
      <c r="AR26" s="1">
        <v>5</v>
      </c>
      <c r="AS26" s="1">
        <v>5</v>
      </c>
    </row>
    <row r="27" spans="1:45">
      <c r="A27" t="s">
        <v>72</v>
      </c>
      <c r="B27" s="1" t="s">
        <v>47</v>
      </c>
      <c r="C27" s="1">
        <v>11</v>
      </c>
      <c r="D27" s="1">
        <v>10</v>
      </c>
      <c r="E27" s="1">
        <v>2</v>
      </c>
      <c r="G27" s="1">
        <v>6</v>
      </c>
      <c r="H27" s="1">
        <v>21</v>
      </c>
      <c r="I27" s="1">
        <v>0</v>
      </c>
      <c r="J27" s="1">
        <v>2</v>
      </c>
      <c r="K27" s="1">
        <v>0</v>
      </c>
      <c r="L27" s="1">
        <v>5</v>
      </c>
      <c r="M27" s="1">
        <v>8</v>
      </c>
      <c r="N27" s="1">
        <v>1</v>
      </c>
      <c r="O27" s="1">
        <v>6</v>
      </c>
      <c r="P27" s="1">
        <v>0</v>
      </c>
      <c r="Q27" s="1">
        <v>6</v>
      </c>
      <c r="R27" s="1">
        <v>6</v>
      </c>
      <c r="S27" s="1">
        <v>5</v>
      </c>
      <c r="T27" s="1">
        <v>0</v>
      </c>
      <c r="U27" s="1">
        <v>0</v>
      </c>
      <c r="V27" s="1">
        <v>5</v>
      </c>
      <c r="W27" s="1">
        <v>6</v>
      </c>
      <c r="X27" s="1">
        <v>1</v>
      </c>
      <c r="Y27" s="1">
        <v>5</v>
      </c>
      <c r="Z27" s="1">
        <v>5</v>
      </c>
      <c r="AA27" s="1">
        <v>0</v>
      </c>
      <c r="AB27" s="1">
        <v>0</v>
      </c>
      <c r="AC27" s="1">
        <v>5</v>
      </c>
      <c r="AD27" s="1">
        <v>0</v>
      </c>
      <c r="AE27" s="1">
        <v>0</v>
      </c>
      <c r="AF27" s="1">
        <v>0</v>
      </c>
      <c r="AG27" s="1">
        <v>0</v>
      </c>
      <c r="AH27" s="1">
        <v>5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5</v>
      </c>
      <c r="AO27" s="1">
        <v>0</v>
      </c>
      <c r="AP27" s="1">
        <v>5</v>
      </c>
      <c r="AQ27" s="1">
        <v>0</v>
      </c>
      <c r="AR27" s="1">
        <v>5</v>
      </c>
      <c r="AS27" s="1">
        <v>0</v>
      </c>
    </row>
    <row r="28" spans="1:45">
      <c r="A28" t="s">
        <v>73</v>
      </c>
      <c r="B28" s="1" t="s">
        <v>47</v>
      </c>
      <c r="C28" s="1">
        <v>13</v>
      </c>
      <c r="D28" s="1">
        <v>4</v>
      </c>
      <c r="E28" s="1">
        <v>2</v>
      </c>
      <c r="F28" s="1">
        <v>6</v>
      </c>
      <c r="G28" s="1">
        <v>6</v>
      </c>
      <c r="H28" s="1">
        <v>47</v>
      </c>
      <c r="I28" s="1">
        <v>8</v>
      </c>
      <c r="J28" s="1">
        <v>0</v>
      </c>
      <c r="K28" s="1">
        <v>8</v>
      </c>
      <c r="N28" s="1">
        <v>0</v>
      </c>
      <c r="O28" s="1">
        <v>5</v>
      </c>
      <c r="P28" s="1">
        <v>5</v>
      </c>
      <c r="Q28" s="1">
        <v>5</v>
      </c>
      <c r="R28" s="1">
        <v>3</v>
      </c>
      <c r="S28" s="1">
        <v>6</v>
      </c>
      <c r="T28" s="1">
        <v>3</v>
      </c>
      <c r="U28" s="1">
        <v>5</v>
      </c>
      <c r="V28" s="1">
        <v>3</v>
      </c>
      <c r="W28" s="1">
        <v>0</v>
      </c>
      <c r="X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5</v>
      </c>
      <c r="AE28" s="1">
        <v>0</v>
      </c>
      <c r="AF28" s="1">
        <v>0</v>
      </c>
      <c r="AG28" s="1">
        <v>5</v>
      </c>
      <c r="AH28" s="1">
        <v>0</v>
      </c>
      <c r="AI28" s="1">
        <v>0</v>
      </c>
      <c r="AJ28" s="1">
        <v>6</v>
      </c>
      <c r="AK28" s="1">
        <v>0</v>
      </c>
      <c r="AL28" s="1">
        <v>0</v>
      </c>
      <c r="AM28" s="1">
        <v>5</v>
      </c>
      <c r="AN28" s="1">
        <v>0</v>
      </c>
      <c r="AO28" s="1">
        <v>0</v>
      </c>
      <c r="AP28" s="1">
        <v>8</v>
      </c>
      <c r="AQ28" s="1">
        <v>5</v>
      </c>
      <c r="AR28" s="1">
        <v>5</v>
      </c>
      <c r="AS28" s="1">
        <v>0</v>
      </c>
    </row>
    <row r="29" spans="1:45">
      <c r="A29" t="s">
        <v>74</v>
      </c>
      <c r="B29" s="1" t="s">
        <v>47</v>
      </c>
      <c r="C29" s="1">
        <v>7</v>
      </c>
      <c r="D29" s="1">
        <v>3</v>
      </c>
      <c r="E29" s="1">
        <v>1</v>
      </c>
      <c r="F29" s="1">
        <v>4</v>
      </c>
      <c r="G29" s="1">
        <v>4</v>
      </c>
      <c r="H29" s="1">
        <v>20</v>
      </c>
      <c r="I29" s="1">
        <v>0</v>
      </c>
      <c r="J29" s="1">
        <v>0</v>
      </c>
      <c r="K29" s="1">
        <v>0</v>
      </c>
      <c r="L29" s="1">
        <v>5</v>
      </c>
      <c r="M29" s="1">
        <v>25</v>
      </c>
      <c r="N29" s="1">
        <v>0</v>
      </c>
      <c r="O29" s="1">
        <v>5</v>
      </c>
      <c r="P29" s="1">
        <v>0</v>
      </c>
      <c r="Q29" s="1">
        <v>0</v>
      </c>
      <c r="R29" s="1">
        <v>0</v>
      </c>
      <c r="S29" s="1">
        <v>6</v>
      </c>
      <c r="T29" s="1">
        <v>0</v>
      </c>
      <c r="U29" s="1">
        <v>5</v>
      </c>
      <c r="V29" s="1">
        <v>5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5</v>
      </c>
      <c r="AH29" s="1">
        <v>0</v>
      </c>
      <c r="AI29" s="1">
        <v>0</v>
      </c>
      <c r="AJ29" s="1">
        <v>5</v>
      </c>
      <c r="AK29" s="1">
        <v>0</v>
      </c>
      <c r="AL29" s="1">
        <v>0</v>
      </c>
      <c r="AM29" s="1">
        <v>5</v>
      </c>
      <c r="AN29" s="1">
        <v>0</v>
      </c>
      <c r="AO29" s="1">
        <v>8</v>
      </c>
      <c r="AP29" s="1">
        <v>0</v>
      </c>
      <c r="AQ29" s="1">
        <v>0</v>
      </c>
      <c r="AR29" s="1">
        <v>5</v>
      </c>
      <c r="AS29" s="1">
        <v>0</v>
      </c>
    </row>
    <row r="31" spans="1:45">
      <c r="A31" t="s">
        <v>75</v>
      </c>
      <c r="B31" s="1" t="s">
        <v>76</v>
      </c>
      <c r="C31" s="1">
        <v>45</v>
      </c>
      <c r="D31" s="1">
        <v>38</v>
      </c>
      <c r="E31" s="1">
        <v>7</v>
      </c>
      <c r="F31" s="1">
        <v>9</v>
      </c>
      <c r="G31" s="1">
        <v>4</v>
      </c>
      <c r="H31" s="1">
        <v>21</v>
      </c>
      <c r="I31" s="1">
        <v>28</v>
      </c>
      <c r="J31" s="1">
        <v>4</v>
      </c>
      <c r="K31" s="1">
        <v>0</v>
      </c>
      <c r="L31" s="1">
        <v>12</v>
      </c>
      <c r="M31" s="1">
        <v>22</v>
      </c>
      <c r="N31" s="1">
        <v>2</v>
      </c>
      <c r="O31" s="1">
        <v>5</v>
      </c>
      <c r="P31" s="1">
        <v>6</v>
      </c>
      <c r="Q31" s="1">
        <v>6</v>
      </c>
      <c r="R31" s="1">
        <v>5</v>
      </c>
      <c r="S31" s="1">
        <v>6</v>
      </c>
      <c r="T31" s="1">
        <v>3</v>
      </c>
      <c r="U31" s="1">
        <v>6</v>
      </c>
      <c r="V31" s="1">
        <v>5</v>
      </c>
      <c r="W31" s="1">
        <v>6</v>
      </c>
      <c r="X31" s="1">
        <v>6</v>
      </c>
      <c r="Y31" s="1">
        <v>49</v>
      </c>
      <c r="Z31" s="1">
        <v>0</v>
      </c>
      <c r="AA31" s="1">
        <v>5</v>
      </c>
      <c r="AB31" s="1">
        <v>5</v>
      </c>
      <c r="AC31" s="1">
        <v>5</v>
      </c>
      <c r="AD31" s="1">
        <v>0</v>
      </c>
      <c r="AE31" s="1">
        <v>5</v>
      </c>
      <c r="AF31" s="1">
        <v>0</v>
      </c>
      <c r="AG31" s="1">
        <v>5</v>
      </c>
      <c r="AH31" s="1">
        <v>0</v>
      </c>
      <c r="AI31" s="1">
        <v>8</v>
      </c>
      <c r="AJ31" s="1">
        <v>10</v>
      </c>
      <c r="AK31" s="1">
        <v>5</v>
      </c>
      <c r="AL31" s="1">
        <v>5</v>
      </c>
      <c r="AM31" s="1">
        <v>0</v>
      </c>
      <c r="AN31" s="1">
        <v>8</v>
      </c>
      <c r="AO31" s="1">
        <v>0</v>
      </c>
      <c r="AP31" s="1">
        <v>5</v>
      </c>
      <c r="AQ31" s="1">
        <v>8</v>
      </c>
      <c r="AR31" s="1">
        <v>8</v>
      </c>
      <c r="AS31" s="1">
        <v>8</v>
      </c>
    </row>
    <row r="32" spans="1:45">
      <c r="A32" t="s">
        <v>77</v>
      </c>
      <c r="B32" s="1" t="s">
        <v>76</v>
      </c>
      <c r="C32" s="1">
        <v>22</v>
      </c>
      <c r="D32" s="1">
        <v>17</v>
      </c>
      <c r="E32" s="1">
        <v>2</v>
      </c>
      <c r="F32" s="1">
        <v>4</v>
      </c>
      <c r="G32" s="1">
        <v>4</v>
      </c>
      <c r="H32" s="1">
        <v>48</v>
      </c>
      <c r="I32" s="1">
        <v>0</v>
      </c>
      <c r="J32" s="1">
        <v>0</v>
      </c>
      <c r="K32" s="1">
        <v>16</v>
      </c>
      <c r="N32" s="1">
        <v>1</v>
      </c>
      <c r="O32" s="1">
        <v>3</v>
      </c>
      <c r="P32" s="1">
        <v>5</v>
      </c>
      <c r="Q32" s="1">
        <v>3</v>
      </c>
      <c r="R32" s="1">
        <v>6</v>
      </c>
      <c r="S32" s="1">
        <v>6</v>
      </c>
      <c r="T32" s="1">
        <v>6</v>
      </c>
      <c r="U32" s="1">
        <v>5</v>
      </c>
      <c r="V32" s="1">
        <v>6</v>
      </c>
      <c r="W32" s="1">
        <v>0</v>
      </c>
      <c r="X32" s="1">
        <v>6</v>
      </c>
      <c r="Y32" s="1">
        <v>49</v>
      </c>
      <c r="Z32" s="1">
        <v>0</v>
      </c>
      <c r="AA32" s="1">
        <v>5</v>
      </c>
      <c r="AB32" s="1">
        <v>0</v>
      </c>
      <c r="AC32" s="1">
        <v>5</v>
      </c>
      <c r="AD32" s="1">
        <v>0</v>
      </c>
      <c r="AE32" s="1">
        <v>5</v>
      </c>
      <c r="AF32" s="1">
        <v>8</v>
      </c>
      <c r="AG32" s="1">
        <v>5</v>
      </c>
      <c r="AH32" s="1">
        <v>8</v>
      </c>
      <c r="AI32" s="1">
        <v>5</v>
      </c>
      <c r="AJ32" s="1">
        <v>5</v>
      </c>
      <c r="AK32" s="1">
        <v>0</v>
      </c>
      <c r="AL32" s="1">
        <v>0</v>
      </c>
      <c r="AM32" s="1">
        <v>0</v>
      </c>
      <c r="AN32" s="1">
        <v>5</v>
      </c>
      <c r="AO32" s="1">
        <v>0</v>
      </c>
      <c r="AP32" s="1">
        <v>0</v>
      </c>
      <c r="AQ32" s="1">
        <v>5</v>
      </c>
      <c r="AR32" s="1">
        <v>5</v>
      </c>
      <c r="AS32" s="1">
        <v>0</v>
      </c>
    </row>
    <row r="33" spans="1:45">
      <c r="A33" t="s">
        <v>78</v>
      </c>
      <c r="B33" s="1" t="s">
        <v>76</v>
      </c>
      <c r="C33" s="1">
        <v>3</v>
      </c>
      <c r="D33" s="1">
        <v>49</v>
      </c>
      <c r="E33" s="1">
        <v>3</v>
      </c>
      <c r="G33" s="1">
        <v>1</v>
      </c>
      <c r="H33" s="1">
        <v>34</v>
      </c>
      <c r="I33" s="1">
        <v>0</v>
      </c>
      <c r="J33" s="1">
        <v>0</v>
      </c>
      <c r="K33" s="1">
        <v>25</v>
      </c>
      <c r="N33" s="1">
        <v>0</v>
      </c>
      <c r="O33" s="1">
        <v>6</v>
      </c>
      <c r="P33" s="1">
        <v>3</v>
      </c>
      <c r="Q33" s="1">
        <v>6</v>
      </c>
      <c r="R33" s="1">
        <v>4</v>
      </c>
      <c r="S33" s="1">
        <v>6</v>
      </c>
      <c r="T33" s="1">
        <v>5</v>
      </c>
      <c r="U33" s="1">
        <v>3</v>
      </c>
      <c r="V33" s="1">
        <v>6</v>
      </c>
      <c r="W33" s="1">
        <v>6</v>
      </c>
      <c r="X33" s="1">
        <v>3</v>
      </c>
      <c r="Y33" s="1">
        <v>36</v>
      </c>
      <c r="Z33" s="1">
        <v>5</v>
      </c>
      <c r="AA33" s="1">
        <v>10</v>
      </c>
      <c r="AB33" s="1">
        <v>0</v>
      </c>
      <c r="AC33" s="1">
        <v>5</v>
      </c>
      <c r="AD33" s="1">
        <v>0</v>
      </c>
      <c r="AE33" s="1">
        <v>0</v>
      </c>
      <c r="AF33" s="1">
        <v>0</v>
      </c>
      <c r="AG33" s="1">
        <v>0</v>
      </c>
      <c r="AH33" s="1">
        <v>5</v>
      </c>
      <c r="AI33" s="1">
        <v>8</v>
      </c>
      <c r="AJ33" s="1">
        <v>0</v>
      </c>
      <c r="AK33" s="1">
        <v>0</v>
      </c>
      <c r="AL33" s="1">
        <v>5</v>
      </c>
      <c r="AM33" s="1">
        <v>8</v>
      </c>
      <c r="AN33" s="1">
        <v>0</v>
      </c>
      <c r="AO33" s="1">
        <v>8</v>
      </c>
      <c r="AP33" s="1">
        <v>0</v>
      </c>
      <c r="AQ33" s="1">
        <v>10</v>
      </c>
      <c r="AR33" s="1">
        <v>5</v>
      </c>
      <c r="AS33" s="1">
        <v>0</v>
      </c>
    </row>
    <row r="34" spans="1:45">
      <c r="A34" t="s">
        <v>79</v>
      </c>
      <c r="B34" s="1" t="s">
        <v>76</v>
      </c>
      <c r="C34" s="1">
        <v>17</v>
      </c>
      <c r="D34" s="1">
        <v>24</v>
      </c>
      <c r="E34" s="1">
        <v>4</v>
      </c>
      <c r="F34" s="1">
        <v>6</v>
      </c>
      <c r="G34" s="1">
        <v>3</v>
      </c>
      <c r="H34" s="1">
        <v>41</v>
      </c>
      <c r="I34" s="1">
        <v>0</v>
      </c>
      <c r="J34" s="1">
        <v>0</v>
      </c>
      <c r="K34" s="1">
        <v>15</v>
      </c>
      <c r="N34" s="1">
        <v>0</v>
      </c>
      <c r="O34" s="1">
        <v>6</v>
      </c>
      <c r="P34" s="1">
        <v>0</v>
      </c>
      <c r="Q34" s="1">
        <v>0</v>
      </c>
      <c r="R34" s="1">
        <v>3</v>
      </c>
      <c r="S34" s="1">
        <v>6</v>
      </c>
      <c r="T34" s="1">
        <v>6</v>
      </c>
      <c r="U34" s="1">
        <v>2</v>
      </c>
      <c r="V34" s="1">
        <v>5</v>
      </c>
      <c r="W34" s="1">
        <v>0</v>
      </c>
      <c r="X34" s="1">
        <v>6</v>
      </c>
      <c r="Y34" s="1">
        <v>54</v>
      </c>
      <c r="Z34" s="1">
        <v>0</v>
      </c>
      <c r="AA34" s="1">
        <v>5</v>
      </c>
      <c r="AB34" s="1">
        <v>0</v>
      </c>
      <c r="AC34" s="1">
        <v>0</v>
      </c>
      <c r="AD34" s="1">
        <v>5</v>
      </c>
      <c r="AE34" s="1">
        <v>5</v>
      </c>
      <c r="AF34" s="1">
        <v>0</v>
      </c>
      <c r="AG34" s="1">
        <v>0</v>
      </c>
      <c r="AH34" s="1">
        <v>5</v>
      </c>
      <c r="AI34" s="1">
        <v>5</v>
      </c>
      <c r="AJ34" s="1">
        <v>0</v>
      </c>
      <c r="AK34" s="1">
        <v>0</v>
      </c>
      <c r="AL34" s="1">
        <v>5</v>
      </c>
      <c r="AM34" s="1">
        <v>5</v>
      </c>
      <c r="AN34" s="1">
        <v>5</v>
      </c>
      <c r="AO34" s="1">
        <v>0</v>
      </c>
      <c r="AP34" s="1">
        <v>5</v>
      </c>
      <c r="AQ34" s="1">
        <v>0</v>
      </c>
      <c r="AR34" s="1">
        <v>5</v>
      </c>
      <c r="AS34" s="1">
        <v>0</v>
      </c>
    </row>
    <row r="35" spans="1:45">
      <c r="A35" t="s">
        <v>80</v>
      </c>
      <c r="B35" s="1" t="s">
        <v>76</v>
      </c>
      <c r="C35" s="1">
        <v>15</v>
      </c>
      <c r="D35" s="1">
        <v>15</v>
      </c>
      <c r="E35" s="1">
        <v>0</v>
      </c>
      <c r="F35" s="1">
        <v>4</v>
      </c>
      <c r="G35" s="1">
        <v>7</v>
      </c>
      <c r="H35" s="1">
        <v>5</v>
      </c>
      <c r="I35" s="1">
        <v>4</v>
      </c>
      <c r="J35" s="1">
        <v>0</v>
      </c>
      <c r="K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6</v>
      </c>
      <c r="S35" s="1">
        <v>0</v>
      </c>
      <c r="T35" s="1">
        <v>0</v>
      </c>
      <c r="U35" s="1">
        <v>6</v>
      </c>
      <c r="V35" s="1">
        <v>0</v>
      </c>
      <c r="W35" s="1">
        <v>5</v>
      </c>
      <c r="X35" s="1">
        <v>6</v>
      </c>
      <c r="Y35" s="1">
        <v>0</v>
      </c>
      <c r="Z35" s="1">
        <v>10</v>
      </c>
      <c r="AA35" s="1">
        <v>5</v>
      </c>
      <c r="AB35" s="1">
        <v>0</v>
      </c>
      <c r="AC35" s="1">
        <v>0</v>
      </c>
      <c r="AD35" s="1">
        <v>0</v>
      </c>
      <c r="AE35" s="1">
        <v>0</v>
      </c>
      <c r="AF35" s="1">
        <v>5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5</v>
      </c>
      <c r="AO35" s="1">
        <v>5</v>
      </c>
      <c r="AP35" s="1">
        <v>5</v>
      </c>
      <c r="AQ35" s="1">
        <v>0</v>
      </c>
      <c r="AR35" s="1">
        <v>5</v>
      </c>
      <c r="AS35" s="1">
        <v>0</v>
      </c>
    </row>
  </sheetData>
  <mergeCells count="8">
    <mergeCell ref="Z2:AS2"/>
    <mergeCell ref="A2:A3"/>
    <mergeCell ref="B2:B3"/>
    <mergeCell ref="A1:I1"/>
    <mergeCell ref="E2:F2"/>
    <mergeCell ref="H2:I2"/>
    <mergeCell ref="K2:M2"/>
    <mergeCell ref="O2:X2"/>
  </mergeCells>
  <pageMargins left="0.7" right="0.7" top="0.78740157499999996" bottom="0.78740157499999996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8"/>
  <sheetViews>
    <sheetView tabSelected="1" topLeftCell="A2" workbookViewId="0">
      <selection activeCell="E21" sqref="E21"/>
    </sheetView>
  </sheetViews>
  <sheetFormatPr defaultRowHeight="15"/>
  <cols>
    <col min="1" max="1" width="25.7109375" customWidth="1"/>
    <col min="2" max="3" width="11.7109375" customWidth="1"/>
    <col min="4" max="5" width="11.85546875" customWidth="1"/>
    <col min="6" max="6" width="15" customWidth="1"/>
    <col min="7" max="7" width="15.85546875" customWidth="1"/>
    <col min="8" max="8" width="15" customWidth="1"/>
    <col min="9" max="9" width="16.85546875" customWidth="1"/>
    <col min="10" max="10" width="18.42578125" customWidth="1"/>
    <col min="14" max="14" width="14" customWidth="1"/>
    <col min="15" max="15" width="16.140625" customWidth="1"/>
    <col min="16" max="16" width="15.140625" customWidth="1"/>
    <col min="17" max="17" width="13.85546875" customWidth="1"/>
  </cols>
  <sheetData>
    <row r="1" spans="1:17" ht="44.25" customHeight="1">
      <c r="A1" s="12" t="s">
        <v>0</v>
      </c>
      <c r="B1" s="12"/>
      <c r="C1" s="12"/>
      <c r="D1" s="12"/>
      <c r="E1" s="4"/>
      <c r="F1" s="4"/>
      <c r="G1" s="4"/>
      <c r="H1" s="4"/>
      <c r="I1" s="4"/>
      <c r="J1" s="4"/>
    </row>
    <row r="2" spans="1:17">
      <c r="A2" s="13" t="s">
        <v>43</v>
      </c>
      <c r="B2" s="13" t="s">
        <v>44</v>
      </c>
      <c r="C2" s="13" t="s">
        <v>45</v>
      </c>
      <c r="D2" s="13" t="s">
        <v>42</v>
      </c>
      <c r="E2" s="1"/>
      <c r="F2" s="2" t="s">
        <v>3</v>
      </c>
      <c r="G2" s="2" t="s">
        <v>4</v>
      </c>
      <c r="H2" s="6" t="s">
        <v>5</v>
      </c>
      <c r="I2" s="2" t="s">
        <v>6</v>
      </c>
      <c r="J2" s="6" t="s">
        <v>7</v>
      </c>
      <c r="K2" s="2" t="s">
        <v>8</v>
      </c>
      <c r="L2" s="6" t="s">
        <v>9</v>
      </c>
      <c r="M2" s="2" t="s">
        <v>10</v>
      </c>
      <c r="N2" s="6" t="s">
        <v>11</v>
      </c>
      <c r="O2" s="2" t="s">
        <v>12</v>
      </c>
      <c r="P2" s="6" t="s">
        <v>13</v>
      </c>
    </row>
    <row r="3" spans="1:17">
      <c r="A3" s="13"/>
      <c r="B3" s="13"/>
      <c r="C3" s="13"/>
      <c r="D3" s="13"/>
      <c r="E3" s="1"/>
      <c r="F3" s="2" t="s">
        <v>41</v>
      </c>
      <c r="G3" s="2" t="s">
        <v>41</v>
      </c>
      <c r="H3" s="2" t="s">
        <v>41</v>
      </c>
      <c r="I3" s="2" t="s">
        <v>41</v>
      </c>
      <c r="J3" s="2" t="s">
        <v>41</v>
      </c>
      <c r="K3" s="2" t="s">
        <v>41</v>
      </c>
      <c r="L3" s="2" t="s">
        <v>41</v>
      </c>
      <c r="M3" s="2" t="s">
        <v>41</v>
      </c>
      <c r="N3" s="2" t="s">
        <v>41</v>
      </c>
      <c r="O3" s="2" t="s">
        <v>41</v>
      </c>
      <c r="P3" s="2" t="s">
        <v>41</v>
      </c>
    </row>
    <row r="4" spans="1:17">
      <c r="A4" s="7" t="str">
        <f>Zadání!A4</f>
        <v>Ruda Zdeněk - Mlčoch</v>
      </c>
      <c r="B4" s="3" t="str">
        <f>Zadání!B4</f>
        <v>open</v>
      </c>
      <c r="C4" s="7">
        <f>SUM(F4:P4)</f>
        <v>1478</v>
      </c>
      <c r="D4" s="21">
        <v>1</v>
      </c>
      <c r="F4" s="1">
        <f>Zadání!C4*1</f>
        <v>85</v>
      </c>
      <c r="G4" s="5">
        <f>Zadání!D4*1</f>
        <v>75</v>
      </c>
      <c r="H4" s="5">
        <f>Zadání!E4*9</f>
        <v>108</v>
      </c>
      <c r="I4" s="5">
        <f>Zadání!G4*10</f>
        <v>130</v>
      </c>
      <c r="J4" s="5">
        <f>Zadání!H4*2+Zadání!I4</f>
        <v>190</v>
      </c>
      <c r="K4" s="5">
        <f>Zadání!J4*40</f>
        <v>40</v>
      </c>
      <c r="L4" s="5">
        <f>(Zadání!K4+Zadání!L4+Zadání!M4)*2</f>
        <v>204</v>
      </c>
      <c r="M4" s="5">
        <f>Zadání!N4*20</f>
        <v>140</v>
      </c>
      <c r="N4" s="5">
        <f>(Zadání!O4+Zadání!P4+Zadání!Q4+Zadání!R4+Zadání!S4+Zadání!T4+Zadání!U4+Zadání!V4+Zadání!W4+Zadání!X4)*3</f>
        <v>180</v>
      </c>
      <c r="O4" s="5">
        <f>Zadání!Y4*2</f>
        <v>176</v>
      </c>
      <c r="P4" s="5">
        <f>SUM(Zadání!Z4:AS4)</f>
        <v>150</v>
      </c>
      <c r="Q4" s="5"/>
    </row>
    <row r="5" spans="1:17">
      <c r="A5" s="7" t="str">
        <f>Zadání!A5</f>
        <v>Madurkay Petr</v>
      </c>
      <c r="B5" s="3" t="str">
        <f>Zadání!B5</f>
        <v>open</v>
      </c>
      <c r="C5" s="7">
        <f t="shared" ref="C5:C38" si="0">SUM(F5:P5)</f>
        <v>1339</v>
      </c>
      <c r="D5" s="21">
        <v>2</v>
      </c>
      <c r="F5" s="1">
        <f>Zadání!C5*1</f>
        <v>64</v>
      </c>
      <c r="G5" s="5">
        <f>Zadání!D5*1</f>
        <v>70</v>
      </c>
      <c r="H5" s="5">
        <f>Zadání!E5*9</f>
        <v>81</v>
      </c>
      <c r="I5" s="5">
        <f>Zadání!G5*10</f>
        <v>90</v>
      </c>
      <c r="J5" s="5">
        <f>Zadání!H5*2+Zadání!I5</f>
        <v>166</v>
      </c>
      <c r="K5" s="5">
        <f>Zadání!J5*40</f>
        <v>0</v>
      </c>
      <c r="L5" s="5">
        <f>(Zadání!K5+Zadání!L5+Zadání!M5)*2</f>
        <v>344</v>
      </c>
      <c r="M5" s="5">
        <f>Zadání!N5*20</f>
        <v>60</v>
      </c>
      <c r="N5" s="5">
        <f>(Zadání!O5+Zadání!P5+Zadání!Q5+Zadání!R5+Zadání!S5+Zadání!T5+Zadání!U5+Zadání!V5+Zadání!W5+Zadání!X5)*3</f>
        <v>177</v>
      </c>
      <c r="O5" s="5">
        <f>Zadání!Y5*2</f>
        <v>146</v>
      </c>
      <c r="P5" s="5">
        <f>SUM(Zadání!Z5:AS5)</f>
        <v>141</v>
      </c>
      <c r="Q5" s="5"/>
    </row>
    <row r="6" spans="1:17">
      <c r="A6" s="7" t="str">
        <f>Zadání!A6</f>
        <v>Kodýdek Miloš</v>
      </c>
      <c r="B6" s="3" t="str">
        <f>Zadání!B6</f>
        <v>TL</v>
      </c>
      <c r="C6" s="7">
        <f t="shared" si="0"/>
        <v>1183</v>
      </c>
      <c r="D6" s="21">
        <v>3</v>
      </c>
      <c r="F6" s="1">
        <f>Zadání!C6*1</f>
        <v>66</v>
      </c>
      <c r="G6" s="5">
        <f>Zadání!D6*1</f>
        <v>55</v>
      </c>
      <c r="H6" s="5">
        <f>Zadání!E6*9</f>
        <v>99</v>
      </c>
      <c r="I6" s="5">
        <f>Zadání!G6*10</f>
        <v>80</v>
      </c>
      <c r="J6" s="5">
        <f>Zadání!H6*2+Zadání!I6</f>
        <v>130</v>
      </c>
      <c r="K6" s="5">
        <f>Zadání!J6*40</f>
        <v>120</v>
      </c>
      <c r="L6" s="5">
        <f>(Zadání!K6+Zadání!L6+Zadání!M6)*2</f>
        <v>184</v>
      </c>
      <c r="M6" s="5">
        <f>Zadání!N6*20</f>
        <v>80</v>
      </c>
      <c r="N6" s="5">
        <f>(Zadání!O6+Zadání!P6+Zadání!Q6+Zadání!R6+Zadání!S6+Zadání!T6+Zadání!U6+Zadání!V6+Zadání!W6+Zadání!X6)*3</f>
        <v>171</v>
      </c>
      <c r="O6" s="5">
        <f>Zadání!Y6*2</f>
        <v>74</v>
      </c>
      <c r="P6" s="5">
        <f>SUM(Zadání!Z6:AS6)</f>
        <v>124</v>
      </c>
      <c r="Q6" s="5"/>
    </row>
    <row r="7" spans="1:17">
      <c r="A7" s="7" t="str">
        <f>Zadání!A7</f>
        <v>Holub Honza</v>
      </c>
      <c r="B7" s="3" t="str">
        <f>Zadání!B7</f>
        <v>open</v>
      </c>
      <c r="C7" s="7">
        <f t="shared" si="0"/>
        <v>1113</v>
      </c>
      <c r="D7" s="21">
        <v>4</v>
      </c>
      <c r="F7" s="1">
        <f>Zadání!C7*1</f>
        <v>62</v>
      </c>
      <c r="G7" s="5">
        <f>Zadání!D7*1</f>
        <v>60</v>
      </c>
      <c r="H7" s="5">
        <f>Zadání!E7*9</f>
        <v>99</v>
      </c>
      <c r="I7" s="5">
        <f>Zadání!G7*10</f>
        <v>120</v>
      </c>
      <c r="J7" s="5">
        <f>Zadání!H7*2+Zadání!I7</f>
        <v>136</v>
      </c>
      <c r="K7" s="5">
        <f>Zadání!J7*40</f>
        <v>40</v>
      </c>
      <c r="L7" s="5">
        <f>(Zadání!K7+Zadání!L7+Zadání!M7)*2</f>
        <v>164</v>
      </c>
      <c r="M7" s="5">
        <f>Zadání!N7*20</f>
        <v>40</v>
      </c>
      <c r="N7" s="5">
        <f>(Zadání!O7+Zadání!P7+Zadání!Q7+Zadání!R7+Zadání!S7+Zadání!T7+Zadání!U7+Zadání!V7+Zadání!W7+Zadání!X7)*3</f>
        <v>168</v>
      </c>
      <c r="O7" s="5">
        <f>Zadání!Y7*2</f>
        <v>104</v>
      </c>
      <c r="P7" s="5">
        <f>SUM(Zadání!Z7:AS7)</f>
        <v>120</v>
      </c>
      <c r="Q7" s="5"/>
    </row>
    <row r="8" spans="1:17">
      <c r="A8" s="7" t="str">
        <f>Zadání!A8</f>
        <v>Wunsch Jaroslav</v>
      </c>
      <c r="B8" s="3" t="str">
        <f>Zadání!B8</f>
        <v>open</v>
      </c>
      <c r="C8" s="7">
        <f t="shared" si="0"/>
        <v>996</v>
      </c>
      <c r="D8" s="21">
        <v>5</v>
      </c>
      <c r="F8" s="1">
        <f>Zadání!C8*1</f>
        <v>73</v>
      </c>
      <c r="G8" s="5">
        <f>Zadání!D8*1</f>
        <v>70</v>
      </c>
      <c r="H8" s="5">
        <f>Zadání!E8*9</f>
        <v>27</v>
      </c>
      <c r="I8" s="5">
        <f>Zadání!G8*10</f>
        <v>80</v>
      </c>
      <c r="J8" s="5">
        <f>Zadání!H8*2+Zadání!I8</f>
        <v>144</v>
      </c>
      <c r="K8" s="5">
        <f>Zadání!J8*40</f>
        <v>40</v>
      </c>
      <c r="L8" s="5">
        <f>(Zadání!K8+Zadání!L8+Zadání!M8)*2</f>
        <v>192</v>
      </c>
      <c r="M8" s="5">
        <f>Zadání!N8*20</f>
        <v>0</v>
      </c>
      <c r="N8" s="5">
        <f>(Zadání!O8+Zadání!P8+Zadání!Q8+Zadání!R8+Zadání!S8+Zadání!T8+Zadání!U8+Zadání!V8+Zadání!W8+Zadání!X8)*3</f>
        <v>174</v>
      </c>
      <c r="O8" s="5">
        <f>Zadání!Y8*2</f>
        <v>96</v>
      </c>
      <c r="P8" s="5">
        <f>SUM(Zadání!Z8:AS8)</f>
        <v>100</v>
      </c>
      <c r="Q8" s="5"/>
    </row>
    <row r="9" spans="1:17">
      <c r="A9" s="7" t="str">
        <f>Zadání!A9</f>
        <v>Mardukay Lukáš</v>
      </c>
      <c r="B9" s="3" t="str">
        <f>Zadání!B9</f>
        <v>open</v>
      </c>
      <c r="C9" s="7">
        <f t="shared" si="0"/>
        <v>914</v>
      </c>
      <c r="D9" s="21">
        <v>6</v>
      </c>
      <c r="F9" s="1">
        <f>Zadání!C9*1</f>
        <v>39</v>
      </c>
      <c r="G9" s="5">
        <f>Zadání!D9*1</f>
        <v>32</v>
      </c>
      <c r="H9" s="5">
        <f>Zadání!E9*9</f>
        <v>63</v>
      </c>
      <c r="I9" s="5">
        <f>Zadání!G9*10</f>
        <v>70</v>
      </c>
      <c r="J9" s="5">
        <f>Zadání!H9*2+Zadání!I9</f>
        <v>120</v>
      </c>
      <c r="K9" s="5">
        <f>Zadání!J9*40</f>
        <v>0</v>
      </c>
      <c r="L9" s="5">
        <f>(Zadání!K9+Zadání!L9+Zadání!M9)*2</f>
        <v>176</v>
      </c>
      <c r="M9" s="5">
        <f>Zadání!N9*20</f>
        <v>0</v>
      </c>
      <c r="N9" s="5">
        <f>(Zadání!O9+Zadání!P9+Zadání!Q9+Zadání!R9+Zadání!S9+Zadání!T9+Zadání!U9+Zadání!V9+Zadání!W9+Zadání!X9)*3</f>
        <v>171</v>
      </c>
      <c r="O9" s="5">
        <f>Zadání!Y9*2</f>
        <v>128</v>
      </c>
      <c r="P9" s="5">
        <f>SUM(Zadání!Z9:AS9)</f>
        <v>115</v>
      </c>
      <c r="Q9" s="5"/>
    </row>
    <row r="10" spans="1:17">
      <c r="A10" s="7" t="str">
        <f>Zadání!A10</f>
        <v>Šefčík Luděk</v>
      </c>
      <c r="B10" s="3" t="str">
        <f>Zadání!B10</f>
        <v>open</v>
      </c>
      <c r="C10" s="7">
        <f t="shared" si="0"/>
        <v>909</v>
      </c>
      <c r="D10" s="21">
        <v>7</v>
      </c>
      <c r="F10" s="1">
        <f>Zadání!C10*1</f>
        <v>62</v>
      </c>
      <c r="G10" s="5">
        <f>Zadání!D10*1</f>
        <v>38</v>
      </c>
      <c r="H10" s="5">
        <f>Zadání!E10*9</f>
        <v>27</v>
      </c>
      <c r="I10" s="5">
        <f>Zadání!G10*10</f>
        <v>110</v>
      </c>
      <c r="J10" s="5">
        <f>Zadání!H10*2+Zadání!I10</f>
        <v>78</v>
      </c>
      <c r="K10" s="5">
        <f>Zadání!J10*40</f>
        <v>120</v>
      </c>
      <c r="L10" s="5">
        <f>(Zadání!K10+Zadání!L10+Zadání!M10)*2</f>
        <v>124</v>
      </c>
      <c r="M10" s="5">
        <f>Zadání!N10*20</f>
        <v>60</v>
      </c>
      <c r="N10" s="5">
        <f>(Zadání!O10+Zadání!P10+Zadání!Q10+Zadání!R10+Zadání!S10+Zadání!T10+Zadání!U10+Zadání!V10+Zadání!W10+Zadání!X10)*3</f>
        <v>138</v>
      </c>
      <c r="O10" s="5">
        <f>Zadání!Y10*2</f>
        <v>70</v>
      </c>
      <c r="P10" s="5">
        <f>SUM(Zadání!Z10:AS10)</f>
        <v>82</v>
      </c>
      <c r="Q10" s="5"/>
    </row>
    <row r="11" spans="1:17">
      <c r="A11" s="7" t="str">
        <f>Zadání!A11</f>
        <v>Záhorka Petr</v>
      </c>
      <c r="B11" s="3" t="str">
        <f>Zadání!B11</f>
        <v>open</v>
      </c>
      <c r="C11" s="7">
        <f t="shared" si="0"/>
        <v>853</v>
      </c>
      <c r="D11" s="21">
        <v>9</v>
      </c>
      <c r="F11" s="1">
        <f>Zadání!C11*1</f>
        <v>53</v>
      </c>
      <c r="G11" s="5">
        <f>Zadání!D11*1</f>
        <v>52</v>
      </c>
      <c r="H11" s="5">
        <f>Zadání!E11*9</f>
        <v>36</v>
      </c>
      <c r="I11" s="5">
        <f>Zadání!G11*10</f>
        <v>80</v>
      </c>
      <c r="J11" s="5">
        <f>Zadání!H11*2+Zadání!I11</f>
        <v>102</v>
      </c>
      <c r="K11" s="5">
        <f>Zadání!J11*40</f>
        <v>40</v>
      </c>
      <c r="L11" s="5">
        <f>(Zadání!K11+Zadání!L11+Zadání!M11)*2</f>
        <v>124</v>
      </c>
      <c r="M11" s="5">
        <f>Zadání!N11*20</f>
        <v>20</v>
      </c>
      <c r="N11" s="5">
        <f>(Zadání!O11+Zadání!P11+Zadání!Q11+Zadání!R11+Zadání!S11+Zadání!T11+Zadání!U11+Zadání!V11+Zadání!W11+Zadání!X11)*3</f>
        <v>156</v>
      </c>
      <c r="O11" s="5">
        <f>Zadání!Y11*2</f>
        <v>70</v>
      </c>
      <c r="P11" s="5">
        <f>SUM(Zadání!Z11:AS11)</f>
        <v>120</v>
      </c>
      <c r="Q11" s="5"/>
    </row>
    <row r="12" spans="1:17">
      <c r="A12" s="7" t="str">
        <f>Zadání!A12</f>
        <v>Mardukay Pavel</v>
      </c>
      <c r="B12" s="3" t="str">
        <f>Zadání!B12</f>
        <v>open</v>
      </c>
      <c r="C12" s="7">
        <f t="shared" si="0"/>
        <v>905</v>
      </c>
      <c r="D12" s="21">
        <v>8</v>
      </c>
      <c r="F12" s="1">
        <f>Zadání!C12*1</f>
        <v>42</v>
      </c>
      <c r="G12" s="5">
        <f>Zadání!D12*1</f>
        <v>40</v>
      </c>
      <c r="H12" s="5">
        <f>Zadání!E12*9</f>
        <v>54</v>
      </c>
      <c r="I12" s="5">
        <f>Zadání!G12*10</f>
        <v>50</v>
      </c>
      <c r="J12" s="5">
        <f>Zadání!H12*2+Zadání!I12</f>
        <v>118</v>
      </c>
      <c r="K12" s="5">
        <f>Zadání!J12*40</f>
        <v>0</v>
      </c>
      <c r="L12" s="5">
        <f>(Zadání!K12+Zadání!L12+Zadání!M12)*2</f>
        <v>280</v>
      </c>
      <c r="M12" s="5">
        <f>Zadání!N12*20</f>
        <v>20</v>
      </c>
      <c r="N12" s="5">
        <f>(Zadání!O12+Zadání!P12+Zadání!Q12+Zadání!R12+Zadání!S12+Zadání!T12+Zadání!U12+Zadání!V12+Zadání!W12+Zadání!X12)*3</f>
        <v>156</v>
      </c>
      <c r="O12" s="5">
        <f>Zadání!Y12*2</f>
        <v>66</v>
      </c>
      <c r="P12" s="5">
        <f>SUM(Zadání!Z12:AS12)</f>
        <v>79</v>
      </c>
      <c r="Q12" s="5"/>
    </row>
    <row r="13" spans="1:17">
      <c r="A13" s="7" t="str">
        <f>Zadání!A13</f>
        <v>Čech Václav</v>
      </c>
      <c r="B13" s="3" t="str">
        <f>Zadání!B13</f>
        <v>open</v>
      </c>
      <c r="C13" s="7">
        <f t="shared" si="0"/>
        <v>833</v>
      </c>
      <c r="D13" s="21">
        <v>10</v>
      </c>
      <c r="F13" s="1">
        <f>Zadání!C13*1</f>
        <v>42</v>
      </c>
      <c r="G13" s="5">
        <f>Zadání!D13*1</f>
        <v>30</v>
      </c>
      <c r="H13" s="5">
        <f>Zadání!E13*9</f>
        <v>45</v>
      </c>
      <c r="I13" s="5">
        <f>Zadání!G13*10</f>
        <v>120</v>
      </c>
      <c r="J13" s="5">
        <f>Zadání!H13*2+Zadání!I13</f>
        <v>66</v>
      </c>
      <c r="K13" s="5">
        <f>Zadání!J13*40</f>
        <v>80</v>
      </c>
      <c r="L13" s="5">
        <f>(Zadání!K13+Zadání!L13+Zadání!M13)*2</f>
        <v>84</v>
      </c>
      <c r="M13" s="5">
        <f>Zadání!N13*20</f>
        <v>0</v>
      </c>
      <c r="N13" s="5">
        <f>(Zadání!O13+Zadání!P13+Zadání!Q13+Zadání!R13+Zadání!S13+Zadání!T13+Zadání!U13+Zadání!V13+Zadání!W13+Zadání!X13)*3</f>
        <v>147</v>
      </c>
      <c r="O13" s="5">
        <f>Zadání!Y13*2</f>
        <v>120</v>
      </c>
      <c r="P13" s="5">
        <f>SUM(Zadání!Z13:AS13)</f>
        <v>99</v>
      </c>
      <c r="Q13" s="5"/>
    </row>
    <row r="14" spans="1:17">
      <c r="A14" s="7" t="str">
        <f>Zadání!A14</f>
        <v>Rataj Stanislav</v>
      </c>
      <c r="B14" s="3" t="str">
        <f>Zadání!B14</f>
        <v>PL</v>
      </c>
      <c r="C14" s="7">
        <f t="shared" si="0"/>
        <v>780</v>
      </c>
      <c r="D14" s="21">
        <v>12</v>
      </c>
      <c r="F14" s="1">
        <f>Zadání!C14*1</f>
        <v>44</v>
      </c>
      <c r="G14" s="5">
        <f>Zadání!D14*1</f>
        <v>45</v>
      </c>
      <c r="H14" s="5">
        <f>Zadání!E14*9</f>
        <v>72</v>
      </c>
      <c r="I14" s="5">
        <f>Zadání!G14*10</f>
        <v>60</v>
      </c>
      <c r="J14" s="5">
        <f>Zadání!H14*2+Zadání!I14</f>
        <v>104</v>
      </c>
      <c r="K14" s="5">
        <f>Zadání!J14*40</f>
        <v>0</v>
      </c>
      <c r="L14" s="5">
        <f>(Zadání!K14+Zadání!L14+Zadání!M14)*2</f>
        <v>72</v>
      </c>
      <c r="M14" s="5">
        <f>Zadání!N14*20</f>
        <v>80</v>
      </c>
      <c r="N14" s="5">
        <f>(Zadání!O14+Zadání!P14+Zadání!Q14+Zadání!R14+Zadání!S14+Zadání!T14+Zadání!U14+Zadání!V14+Zadání!W14+Zadání!X14)*3</f>
        <v>129</v>
      </c>
      <c r="O14" s="5">
        <f>Zadání!Y14*2</f>
        <v>62</v>
      </c>
      <c r="P14" s="5">
        <f>SUM(Zadání!Z14:AS14)</f>
        <v>112</v>
      </c>
      <c r="Q14" s="5"/>
    </row>
    <row r="15" spans="1:17">
      <c r="A15" s="7" t="str">
        <f>Zadání!A15</f>
        <v>Houžvíček Petr ml.</v>
      </c>
      <c r="B15" s="3" t="str">
        <f>Zadání!B15</f>
        <v>open</v>
      </c>
      <c r="C15" s="7">
        <f t="shared" si="0"/>
        <v>809</v>
      </c>
      <c r="D15" s="21">
        <v>11</v>
      </c>
      <c r="F15" s="1">
        <f>Zadání!C15*1</f>
        <v>30</v>
      </c>
      <c r="G15" s="5">
        <f>Zadání!D15*1</f>
        <v>18</v>
      </c>
      <c r="H15" s="5">
        <f>Zadání!E15*9</f>
        <v>54</v>
      </c>
      <c r="I15" s="5">
        <f>Zadání!G15*10</f>
        <v>50</v>
      </c>
      <c r="J15" s="5">
        <f>Zadání!H15*2+Zadání!I15</f>
        <v>108</v>
      </c>
      <c r="K15" s="5">
        <f>Zadání!J15*40</f>
        <v>40</v>
      </c>
      <c r="L15" s="5">
        <f>(Zadání!K15+Zadání!L15+Zadání!M15)*2</f>
        <v>156</v>
      </c>
      <c r="M15" s="5">
        <f>Zadání!N15*20</f>
        <v>60</v>
      </c>
      <c r="N15" s="5">
        <f>(Zadání!O15+Zadání!P15+Zadání!Q15+Zadání!R15+Zadání!S15+Zadání!T15+Zadání!U15+Zadání!V15+Zadání!W15+Zadání!X15)*3</f>
        <v>126</v>
      </c>
      <c r="O15" s="5">
        <f>Zadání!Y15*2</f>
        <v>96</v>
      </c>
      <c r="P15" s="5">
        <f>SUM(Zadání!Z15:AS15)</f>
        <v>71</v>
      </c>
      <c r="Q15" s="5"/>
    </row>
    <row r="16" spans="1:17">
      <c r="A16" s="7" t="str">
        <f>Zadání!A16</f>
        <v>Týna</v>
      </c>
      <c r="B16" s="3" t="str">
        <f>Zadání!B16</f>
        <v>open</v>
      </c>
      <c r="C16" s="7">
        <f t="shared" si="0"/>
        <v>715</v>
      </c>
      <c r="D16" s="21">
        <v>14</v>
      </c>
      <c r="F16" s="1">
        <f>Zadání!C16*1</f>
        <v>38</v>
      </c>
      <c r="G16" s="5">
        <f>Zadání!D16*1</f>
        <v>36</v>
      </c>
      <c r="H16" s="5">
        <f>Zadání!E16*9</f>
        <v>63</v>
      </c>
      <c r="I16" s="5">
        <f>Zadání!G16*10</f>
        <v>80</v>
      </c>
      <c r="J16" s="5">
        <f>Zadání!H16*2+Zadání!I16</f>
        <v>104</v>
      </c>
      <c r="K16" s="5">
        <f>Zadání!J16*40</f>
        <v>40</v>
      </c>
      <c r="L16" s="5">
        <f>(Zadání!K16+Zadání!L16+Zadání!M16)*2</f>
        <v>84</v>
      </c>
      <c r="M16" s="5">
        <f>Zadání!N16*20</f>
        <v>0</v>
      </c>
      <c r="N16" s="5">
        <f>(Zadání!O16+Zadání!P16+Zadání!Q16+Zadání!R16+Zadání!S16+Zadání!T16+Zadání!U16+Zadání!V16+Zadání!W16+Zadání!X16)*3</f>
        <v>135</v>
      </c>
      <c r="O16" s="5">
        <f>Zadání!Y16*2</f>
        <v>40</v>
      </c>
      <c r="P16" s="5">
        <f>SUM(Zadání!Z16:AS16)</f>
        <v>95</v>
      </c>
      <c r="Q16" s="5"/>
    </row>
    <row r="17" spans="1:17">
      <c r="A17" s="7" t="str">
        <f>Zadání!A17</f>
        <v>Blažek Ondřej</v>
      </c>
      <c r="B17" s="3" t="str">
        <f>Zadání!B17</f>
        <v>open</v>
      </c>
      <c r="C17" s="7">
        <f t="shared" si="0"/>
        <v>717</v>
      </c>
      <c r="D17" s="21">
        <v>13</v>
      </c>
      <c r="F17" s="1">
        <f>Zadání!C17*1</f>
        <v>50</v>
      </c>
      <c r="G17" s="5">
        <f>Zadání!D17*1</f>
        <v>22</v>
      </c>
      <c r="H17" s="5">
        <f>Zadání!E17*9</f>
        <v>54</v>
      </c>
      <c r="I17" s="5">
        <f>Zadání!G17*10</f>
        <v>120</v>
      </c>
      <c r="J17" s="5">
        <f>Zadání!H17*2+Zadání!I17</f>
        <v>55</v>
      </c>
      <c r="K17" s="5">
        <f>Zadání!J17*40</f>
        <v>0</v>
      </c>
      <c r="L17" s="5">
        <f>(Zadání!K17+Zadání!L17+Zadání!M17)*2</f>
        <v>112</v>
      </c>
      <c r="M17" s="5">
        <f>Zadání!N17*20</f>
        <v>0</v>
      </c>
      <c r="N17" s="5">
        <f>(Zadání!O17+Zadání!P17+Zadání!Q17+Zadání!R17+Zadání!S17+Zadání!T17+Zadání!U17+Zadání!V17+Zadání!W17+Zadání!X17)*3</f>
        <v>132</v>
      </c>
      <c r="O17" s="5">
        <f>Zadání!Y17*2</f>
        <v>88</v>
      </c>
      <c r="P17" s="5">
        <f>SUM(Zadání!Z17:AS17)</f>
        <v>84</v>
      </c>
      <c r="Q17" s="5"/>
    </row>
    <row r="18" spans="1:17">
      <c r="A18" s="7" t="str">
        <f>Zadání!A18</f>
        <v>Ratajová Petra</v>
      </c>
      <c r="B18" s="3" t="str">
        <f>Zadání!B18</f>
        <v>open</v>
      </c>
      <c r="C18" s="7">
        <f t="shared" si="0"/>
        <v>704</v>
      </c>
      <c r="D18" s="21">
        <v>15</v>
      </c>
      <c r="F18" s="1">
        <f>Zadání!C18*1</f>
        <v>51</v>
      </c>
      <c r="G18" s="5">
        <f>Zadání!D18*1</f>
        <v>28</v>
      </c>
      <c r="H18" s="5">
        <f>Zadání!E18*9</f>
        <v>45</v>
      </c>
      <c r="I18" s="5">
        <f>Zadání!G18*10</f>
        <v>90</v>
      </c>
      <c r="J18" s="5">
        <f>Zadání!H18*2+Zadání!I18</f>
        <v>138</v>
      </c>
      <c r="K18" s="5">
        <f>Zadání!J18*40</f>
        <v>0</v>
      </c>
      <c r="L18" s="5">
        <f>(Zadání!K18+Zadání!L18+Zadání!M18)*2</f>
        <v>72</v>
      </c>
      <c r="M18" s="5">
        <f>Zadání!N18*20</f>
        <v>20</v>
      </c>
      <c r="N18" s="5">
        <f>(Zadání!O18+Zadání!P18+Zadání!Q18+Zadání!R18+Zadání!S18+Zadání!T18+Zadání!U18+Zadání!V18+Zadání!W18+Zadání!X18)*3</f>
        <v>132</v>
      </c>
      <c r="O18" s="5">
        <f>Zadání!Y18*2</f>
        <v>46</v>
      </c>
      <c r="P18" s="5">
        <f>SUM(Zadání!Z18:AS18)</f>
        <v>82</v>
      </c>
      <c r="Q18" s="5"/>
    </row>
    <row r="19" spans="1:17">
      <c r="A19" s="7" t="str">
        <f>Zadání!A19</f>
        <v>Hombre Anděl</v>
      </c>
      <c r="B19" s="3" t="str">
        <f>Zadání!B19</f>
        <v>open</v>
      </c>
      <c r="C19" s="7">
        <f t="shared" si="0"/>
        <v>652</v>
      </c>
      <c r="D19" s="21">
        <v>16</v>
      </c>
      <c r="F19" s="1">
        <f>Zadání!C19*1</f>
        <v>48</v>
      </c>
      <c r="G19" s="5">
        <f>Zadání!D19*1</f>
        <v>25</v>
      </c>
      <c r="H19" s="5">
        <f>Zadání!E19*9</f>
        <v>45</v>
      </c>
      <c r="I19" s="5">
        <f>Zadání!G19*10</f>
        <v>70</v>
      </c>
      <c r="J19" s="5">
        <f>Zadání!H19*2+Zadání!I19</f>
        <v>70</v>
      </c>
      <c r="K19" s="5">
        <f>Zadání!J19*40</f>
        <v>0</v>
      </c>
      <c r="L19" s="5">
        <f>(Zadání!K19+Zadání!L19+Zadání!M19)*2</f>
        <v>112</v>
      </c>
      <c r="M19" s="5">
        <f>Zadání!N19*20</f>
        <v>20</v>
      </c>
      <c r="N19" s="5">
        <f>(Zadání!O19+Zadání!P19+Zadání!Q19+Zadání!R19+Zadání!S19+Zadání!T19+Zadání!U19+Zadání!V19+Zadání!W19+Zadání!X19)*3</f>
        <v>126</v>
      </c>
      <c r="O19" s="5">
        <f>Zadání!Y19*2</f>
        <v>60</v>
      </c>
      <c r="P19" s="5">
        <f>SUM(Zadání!Z19:AS19)</f>
        <v>76</v>
      </c>
      <c r="Q19" s="5"/>
    </row>
    <row r="20" spans="1:17">
      <c r="A20" s="7" t="str">
        <f>Zadání!A20</f>
        <v>Carda Zdeněk</v>
      </c>
      <c r="B20" s="3" t="str">
        <f>Zadání!B20</f>
        <v>open</v>
      </c>
      <c r="C20" s="7">
        <f t="shared" si="0"/>
        <v>644</v>
      </c>
      <c r="D20" s="21">
        <v>17</v>
      </c>
      <c r="F20" s="1">
        <f>Zadání!C20*1</f>
        <v>44</v>
      </c>
      <c r="G20" s="5">
        <f>Zadání!D20*1</f>
        <v>26</v>
      </c>
      <c r="H20" s="5">
        <f>Zadání!E20*9</f>
        <v>36</v>
      </c>
      <c r="I20" s="5">
        <f>Zadání!G20*10</f>
        <v>50</v>
      </c>
      <c r="J20" s="5">
        <f>Zadání!H20*2+Zadání!I20</f>
        <v>96</v>
      </c>
      <c r="K20" s="5">
        <f>Zadání!J20*40</f>
        <v>120</v>
      </c>
      <c r="L20" s="5">
        <f>(Zadání!K20+Zadání!L20+Zadání!M20)*2</f>
        <v>48</v>
      </c>
      <c r="M20" s="5">
        <f>Zadání!N20*20</f>
        <v>0</v>
      </c>
      <c r="N20" s="5">
        <f>(Zadání!O20+Zadání!P20+Zadání!Q20+Zadání!R20+Zadání!S20+Zadání!T20+Zadání!U20+Zadání!V20+Zadání!W20+Zadání!X20)*3</f>
        <v>153</v>
      </c>
      <c r="O20" s="5">
        <f>Zadání!Y20*2</f>
        <v>20</v>
      </c>
      <c r="P20" s="5">
        <f>SUM(Zadání!Z20:AS20)</f>
        <v>51</v>
      </c>
      <c r="Q20" s="5"/>
    </row>
    <row r="21" spans="1:17">
      <c r="A21" s="7" t="str">
        <f>Zadání!A21</f>
        <v>Štička Zdeněk</v>
      </c>
      <c r="B21" s="3" t="str">
        <f>Zadání!B21</f>
        <v>open</v>
      </c>
      <c r="C21" s="7">
        <f t="shared" si="0"/>
        <v>609</v>
      </c>
      <c r="D21" s="21">
        <v>18</v>
      </c>
      <c r="F21" s="1">
        <f>Zadání!C21*1</f>
        <v>45</v>
      </c>
      <c r="G21" s="5">
        <f>Zadání!D21*1</f>
        <v>17</v>
      </c>
      <c r="H21" s="5">
        <f>Zadání!E21*9</f>
        <v>27</v>
      </c>
      <c r="I21" s="5">
        <f>Zadání!G21*10</f>
        <v>60</v>
      </c>
      <c r="J21" s="5">
        <f>Zadání!H21*2+Zadání!I21</f>
        <v>82</v>
      </c>
      <c r="K21" s="5">
        <f>Zadání!J21*40</f>
        <v>0</v>
      </c>
      <c r="L21" s="5">
        <f>(Zadání!K21+Zadání!L21+Zadání!M21)*2</f>
        <v>70</v>
      </c>
      <c r="M21" s="5">
        <f>Zadání!N21*20</f>
        <v>40</v>
      </c>
      <c r="N21" s="5">
        <f>(Zadání!O21+Zadání!P21+Zadání!Q21+Zadání!R21+Zadání!S21+Zadání!T21+Zadání!U21+Zadání!V21+Zadání!W21+Zadání!X21)*3</f>
        <v>105</v>
      </c>
      <c r="O21" s="5">
        <f>Zadání!Y21*2</f>
        <v>110</v>
      </c>
      <c r="P21" s="5">
        <f>SUM(Zadání!Z21:AS21)</f>
        <v>53</v>
      </c>
      <c r="Q21" s="5"/>
    </row>
    <row r="22" spans="1:17">
      <c r="A22" s="7" t="str">
        <f>Zadání!A22</f>
        <v>Procházka Pavel</v>
      </c>
      <c r="B22" s="3" t="str">
        <f>Zadání!B22</f>
        <v>open</v>
      </c>
      <c r="C22" s="7">
        <f t="shared" si="0"/>
        <v>561</v>
      </c>
      <c r="D22" s="21">
        <v>20</v>
      </c>
      <c r="F22" s="1">
        <f>Zadání!C22*1</f>
        <v>43</v>
      </c>
      <c r="G22" s="5">
        <f>Zadání!D22*1</f>
        <v>40</v>
      </c>
      <c r="H22" s="5">
        <f>Zadání!E22*9</f>
        <v>54</v>
      </c>
      <c r="I22" s="5">
        <f>Zadání!G22*10</f>
        <v>50</v>
      </c>
      <c r="J22" s="5">
        <f>Zadání!H22*2+Zadání!I22</f>
        <v>76</v>
      </c>
      <c r="K22" s="5">
        <f>Zadání!J22*40</f>
        <v>0</v>
      </c>
      <c r="L22" s="5">
        <f>(Zadání!K22+Zadání!L22+Zadání!M22)*2</f>
        <v>96</v>
      </c>
      <c r="M22" s="5">
        <f>Zadání!N22*20</f>
        <v>0</v>
      </c>
      <c r="N22" s="5">
        <f>(Zadání!O22+Zadání!P22+Zadání!Q22+Zadání!R22+Zadání!S22+Zadání!T22+Zadání!U22+Zadání!V22+Zadání!W22+Zadání!X22)*3</f>
        <v>147</v>
      </c>
      <c r="O22" s="5">
        <f>Zadání!Y22*2</f>
        <v>4</v>
      </c>
      <c r="P22" s="5">
        <f>SUM(Zadání!Z22:AS22)</f>
        <v>51</v>
      </c>
      <c r="Q22" s="5"/>
    </row>
    <row r="23" spans="1:17">
      <c r="A23" s="7" t="str">
        <f>Zadání!A23</f>
        <v>Reindl Fanda</v>
      </c>
      <c r="B23" s="3" t="str">
        <f>Zadání!B23</f>
        <v>open</v>
      </c>
      <c r="C23" s="7">
        <f t="shared" si="0"/>
        <v>593</v>
      </c>
      <c r="D23" s="21">
        <v>19</v>
      </c>
      <c r="F23" s="1">
        <f>Zadání!C23*1</f>
        <v>22</v>
      </c>
      <c r="G23" s="5">
        <f>Zadání!D23*1</f>
        <v>26</v>
      </c>
      <c r="H23" s="5">
        <f>Zadání!E23*9</f>
        <v>45</v>
      </c>
      <c r="I23" s="5">
        <f>Zadání!G23*10</f>
        <v>50</v>
      </c>
      <c r="J23" s="5">
        <f>Zadání!H23*2+Zadání!I23</f>
        <v>82</v>
      </c>
      <c r="K23" s="5">
        <f>Zadání!J23*40</f>
        <v>0</v>
      </c>
      <c r="L23" s="5">
        <f>(Zadání!K23+Zadání!L23+Zadání!M23)*2</f>
        <v>80</v>
      </c>
      <c r="M23" s="5">
        <f>Zadání!N23*20</f>
        <v>60</v>
      </c>
      <c r="N23" s="5">
        <f>(Zadání!O23+Zadání!P23+Zadání!Q23+Zadání!R23+Zadání!S23+Zadání!T23+Zadání!U23+Zadání!V23+Zadání!W23+Zadání!X23)*3</f>
        <v>135</v>
      </c>
      <c r="O23" s="5">
        <f>Zadání!Y23*2</f>
        <v>10</v>
      </c>
      <c r="P23" s="5">
        <f>SUM(Zadání!Z23:AS23)</f>
        <v>83</v>
      </c>
      <c r="Q23" s="5"/>
    </row>
    <row r="24" spans="1:17">
      <c r="A24" s="7" t="str">
        <f>Zadání!A24</f>
        <v>Srbená Janča</v>
      </c>
      <c r="B24" s="3" t="str">
        <f>Zadání!B24</f>
        <v>open</v>
      </c>
      <c r="C24" s="7">
        <f t="shared" si="0"/>
        <v>534</v>
      </c>
      <c r="D24" s="21">
        <v>21</v>
      </c>
      <c r="F24" s="1">
        <f>Zadání!C24*1</f>
        <v>22</v>
      </c>
      <c r="G24" s="5">
        <f>Zadání!D24*1</f>
        <v>28</v>
      </c>
      <c r="H24" s="5">
        <f>Zadání!E24*9</f>
        <v>27</v>
      </c>
      <c r="I24" s="5">
        <f>Zadání!G24*10</f>
        <v>60</v>
      </c>
      <c r="J24" s="5">
        <f>Zadání!H24*2+Zadání!I24</f>
        <v>88</v>
      </c>
      <c r="K24" s="5">
        <f>Zadání!J24*40</f>
        <v>0</v>
      </c>
      <c r="L24" s="5">
        <f>(Zadání!K24+Zadání!L24+Zadání!M24)*2</f>
        <v>62</v>
      </c>
      <c r="M24" s="5">
        <f>Zadání!N24*20</f>
        <v>0</v>
      </c>
      <c r="N24" s="5">
        <f>(Zadání!O24+Zadání!P24+Zadání!Q24+Zadání!R24+Zadání!S24+Zadání!T24+Zadání!U24+Zadání!V24+Zadání!W24+Zadání!X24)*3</f>
        <v>93</v>
      </c>
      <c r="O24" s="5">
        <f>Zadání!Y24*2</f>
        <v>72</v>
      </c>
      <c r="P24" s="5">
        <f>SUM(Zadání!Z24:AS24)</f>
        <v>82</v>
      </c>
      <c r="Q24" s="5"/>
    </row>
    <row r="25" spans="1:17">
      <c r="A25" s="7" t="str">
        <f>Zadání!A25</f>
        <v>Vinciková Zuska</v>
      </c>
      <c r="B25" s="3" t="str">
        <f>Zadání!B25</f>
        <v>open</v>
      </c>
      <c r="C25" s="7">
        <f t="shared" si="0"/>
        <v>501</v>
      </c>
      <c r="D25" s="21">
        <v>22</v>
      </c>
      <c r="F25" s="1">
        <f>Zadání!C25*1</f>
        <v>52</v>
      </c>
      <c r="G25" s="5">
        <f>Zadání!D25*1</f>
        <v>20</v>
      </c>
      <c r="H25" s="5">
        <f>Zadání!E25*9</f>
        <v>45</v>
      </c>
      <c r="I25" s="5">
        <f>Zadání!G25*10</f>
        <v>50</v>
      </c>
      <c r="J25" s="5">
        <f>Zadání!H25*2+Zadání!I25</f>
        <v>70</v>
      </c>
      <c r="K25" s="5">
        <f>Zadání!J25*40</f>
        <v>0</v>
      </c>
      <c r="L25" s="5">
        <f>(Zadání!K25+Zadání!L25+Zadání!M25)*2</f>
        <v>60</v>
      </c>
      <c r="M25" s="5">
        <f>Zadání!N25*20</f>
        <v>0</v>
      </c>
      <c r="N25" s="5">
        <f>(Zadání!O25+Zadání!P25+Zadání!Q25+Zadání!R25+Zadání!S25+Zadání!T25+Zadání!U25+Zadání!V25+Zadání!W25+Zadání!X25)*3</f>
        <v>141</v>
      </c>
      <c r="O25" s="5">
        <f>Zadání!Y25*2</f>
        <v>20</v>
      </c>
      <c r="P25" s="5">
        <f>SUM(Zadání!Z25:AS25)</f>
        <v>43</v>
      </c>
      <c r="Q25" s="5"/>
    </row>
    <row r="26" spans="1:17">
      <c r="A26" s="7" t="str">
        <f>Zadání!A26</f>
        <v>Tyrner Honza</v>
      </c>
      <c r="B26" s="3" t="str">
        <f>Zadání!B26</f>
        <v>open</v>
      </c>
      <c r="C26" s="7">
        <f t="shared" si="0"/>
        <v>465</v>
      </c>
      <c r="D26" s="21">
        <v>23</v>
      </c>
      <c r="F26" s="1">
        <f>Zadání!C26*1</f>
        <v>26</v>
      </c>
      <c r="G26" s="5">
        <f>Zadání!D26*1</f>
        <v>12</v>
      </c>
      <c r="H26" s="5">
        <f>Zadání!E26*9</f>
        <v>45</v>
      </c>
      <c r="I26" s="5">
        <f>Zadání!G26*10</f>
        <v>30</v>
      </c>
      <c r="J26" s="5">
        <f>Zadání!H26*2+Zadání!I26</f>
        <v>52</v>
      </c>
      <c r="K26" s="5">
        <f>Zadání!J26*40</f>
        <v>0</v>
      </c>
      <c r="L26" s="5">
        <f>(Zadání!K26+Zadání!L26+Zadání!M26)*2</f>
        <v>80</v>
      </c>
      <c r="M26" s="5">
        <f>Zadání!N26*20</f>
        <v>20</v>
      </c>
      <c r="N26" s="5">
        <f>(Zadání!O26+Zadání!P26+Zadání!Q26+Zadání!R26+Zadání!S26+Zadání!T26+Zadání!U26+Zadání!V26+Zadání!W26+Zadání!X26)*3</f>
        <v>108</v>
      </c>
      <c r="O26" s="5">
        <f>Zadání!Y26*2</f>
        <v>16</v>
      </c>
      <c r="P26" s="5">
        <f>SUM(Zadání!Z26:AS26)</f>
        <v>76</v>
      </c>
      <c r="Q26" s="5"/>
    </row>
    <row r="27" spans="1:17">
      <c r="A27" s="7" t="str">
        <f>Zadání!A27</f>
        <v>Dumalasová Veronika</v>
      </c>
      <c r="B27" s="3" t="str">
        <f>Zadání!B27</f>
        <v>open</v>
      </c>
      <c r="C27" s="7">
        <f t="shared" si="0"/>
        <v>412</v>
      </c>
      <c r="D27" s="21">
        <v>24</v>
      </c>
      <c r="F27" s="1">
        <f>Zadání!C27*1</f>
        <v>11</v>
      </c>
      <c r="G27" s="5">
        <f>Zadání!D27*1</f>
        <v>10</v>
      </c>
      <c r="H27" s="5">
        <f>Zadání!E27*9</f>
        <v>18</v>
      </c>
      <c r="I27" s="5">
        <f>Zadání!G27*10</f>
        <v>60</v>
      </c>
      <c r="J27" s="5">
        <f>Zadání!H27*2+Zadání!I27</f>
        <v>42</v>
      </c>
      <c r="K27" s="5">
        <f>Zadání!J27*40</f>
        <v>80</v>
      </c>
      <c r="L27" s="5">
        <f>(Zadání!K27+Zadání!L27+Zadání!M27)*2</f>
        <v>26</v>
      </c>
      <c r="M27" s="5">
        <f>Zadání!N27*20</f>
        <v>20</v>
      </c>
      <c r="N27" s="5">
        <f>(Zadání!O27+Zadání!P27+Zadání!Q27+Zadání!R27+Zadání!S27+Zadání!T27+Zadání!U27+Zadání!V27+Zadání!W27+Zadání!X27)*3</f>
        <v>105</v>
      </c>
      <c r="O27" s="5">
        <f>Zadání!Y27*2</f>
        <v>10</v>
      </c>
      <c r="P27" s="5">
        <f>SUM(Zadání!Z27:AS27)</f>
        <v>30</v>
      </c>
      <c r="Q27" s="5"/>
    </row>
    <row r="28" spans="1:17">
      <c r="A28" s="7" t="str">
        <f>Zadání!A28</f>
        <v>Chmelař Petr</v>
      </c>
      <c r="B28" s="3" t="str">
        <f>Zadání!B28</f>
        <v>open</v>
      </c>
      <c r="C28" s="7">
        <f t="shared" si="0"/>
        <v>357</v>
      </c>
      <c r="D28" s="21">
        <v>25</v>
      </c>
      <c r="F28" s="1">
        <f>Zadání!C28*1</f>
        <v>13</v>
      </c>
      <c r="G28" s="5">
        <f>Zadání!D28*1</f>
        <v>4</v>
      </c>
      <c r="H28" s="5">
        <f>Zadání!E28*9</f>
        <v>18</v>
      </c>
      <c r="I28" s="5">
        <f>Zadání!G28*10</f>
        <v>60</v>
      </c>
      <c r="J28" s="5">
        <f>Zadání!H28*2+Zadání!I28</f>
        <v>102</v>
      </c>
      <c r="K28" s="5">
        <f>Zadání!J28*40</f>
        <v>0</v>
      </c>
      <c r="L28" s="5">
        <f>(Zadání!K28+Zadání!L28+Zadání!M28)*2</f>
        <v>16</v>
      </c>
      <c r="M28" s="5">
        <f>Zadání!N28*20</f>
        <v>0</v>
      </c>
      <c r="N28" s="5">
        <f>(Zadání!O28+Zadání!P28+Zadání!Q28+Zadání!R28+Zadání!S28+Zadání!T28+Zadání!U28+Zadání!V28+Zadání!W28+Zadání!X28)*3</f>
        <v>105</v>
      </c>
      <c r="O28" s="5">
        <f>Zadání!Y28*2</f>
        <v>0</v>
      </c>
      <c r="P28" s="5">
        <f>SUM(Zadání!Z28:AS28)</f>
        <v>39</v>
      </c>
      <c r="Q28" s="5"/>
    </row>
    <row r="29" spans="1:17">
      <c r="A29" s="14" t="str">
        <f>Zadání!A29</f>
        <v>Okřina Mirek</v>
      </c>
      <c r="B29" s="15" t="str">
        <f>Zadání!B29</f>
        <v>open</v>
      </c>
      <c r="C29" s="14">
        <f t="shared" si="0"/>
        <v>250</v>
      </c>
      <c r="D29" s="22">
        <v>26</v>
      </c>
      <c r="F29" s="1">
        <f>Zadání!C29*1</f>
        <v>7</v>
      </c>
      <c r="G29" s="5">
        <f>Zadání!D29*1</f>
        <v>3</v>
      </c>
      <c r="H29" s="5">
        <f>Zadání!E29*9</f>
        <v>9</v>
      </c>
      <c r="I29" s="5">
        <f>Zadání!G29*10</f>
        <v>40</v>
      </c>
      <c r="J29" s="5">
        <f>Zadání!H29*2+Zadání!I29</f>
        <v>40</v>
      </c>
      <c r="K29" s="5">
        <f>Zadání!J29*40</f>
        <v>0</v>
      </c>
      <c r="L29" s="5">
        <f>(Zadání!K29+Zadání!L29+Zadání!M29)*2</f>
        <v>60</v>
      </c>
      <c r="M29" s="5">
        <f>Zadání!N29*20</f>
        <v>0</v>
      </c>
      <c r="N29" s="5">
        <f>(Zadání!O29+Zadání!P29+Zadání!Q29+Zadání!R29+Zadání!S29+Zadání!T29+Zadání!U29+Zadání!V29+Zadání!W29+Zadání!X29)*3</f>
        <v>63</v>
      </c>
      <c r="O29" s="5">
        <f>Zadání!Y29*2</f>
        <v>0</v>
      </c>
      <c r="P29" s="5">
        <f>SUM(Zadání!Z29:AS29)</f>
        <v>28</v>
      </c>
      <c r="Q29" s="5"/>
    </row>
    <row r="30" spans="1:17">
      <c r="A30" s="26"/>
      <c r="B30" s="27"/>
      <c r="C30" s="26"/>
      <c r="D30" s="28"/>
      <c r="F30" s="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23" t="str">
        <f>Zadání!A31</f>
        <v>Madurkay Michal</v>
      </c>
      <c r="B31" s="24" t="str">
        <f>Zadání!B31</f>
        <v>děti</v>
      </c>
      <c r="C31" s="23">
        <f t="shared" si="0"/>
        <v>874</v>
      </c>
      <c r="D31" s="25">
        <v>1</v>
      </c>
      <c r="F31" s="1">
        <f>Zadání!C31*1</f>
        <v>45</v>
      </c>
      <c r="G31" s="5">
        <f>Zadání!D31*1</f>
        <v>38</v>
      </c>
      <c r="H31" s="5">
        <f>Zadání!E31*9</f>
        <v>63</v>
      </c>
      <c r="I31" s="5">
        <f>Zadání!G31*10</f>
        <v>40</v>
      </c>
      <c r="J31" s="5">
        <f>Zadání!H31*2+Zadání!I31</f>
        <v>70</v>
      </c>
      <c r="K31" s="5">
        <f>Zadání!J31*40</f>
        <v>160</v>
      </c>
      <c r="L31" s="5">
        <f>(Zadání!K31+Zadání!L31+Zadání!M31)*2</f>
        <v>68</v>
      </c>
      <c r="M31" s="5">
        <f>Zadání!N31*20</f>
        <v>40</v>
      </c>
      <c r="N31" s="5">
        <f>(Zadání!O31+Zadání!P31+Zadání!Q31+Zadání!R31+Zadání!S31+Zadání!T31+Zadání!U31+Zadání!V31+Zadání!W31+Zadání!X31)*3</f>
        <v>162</v>
      </c>
      <c r="O31" s="5">
        <f>Zadání!Y31*2</f>
        <v>98</v>
      </c>
      <c r="P31" s="5">
        <f>SUM(Zadání!Z31:AS31)</f>
        <v>90</v>
      </c>
      <c r="Q31" s="5"/>
    </row>
    <row r="32" spans="1:17">
      <c r="A32" s="7" t="str">
        <f>Zadání!A32</f>
        <v>Ratajová Jolana</v>
      </c>
      <c r="B32" s="3" t="str">
        <f>Zadání!B32</f>
        <v>děti</v>
      </c>
      <c r="C32" s="7">
        <f t="shared" si="0"/>
        <v>542</v>
      </c>
      <c r="D32" s="21">
        <v>2</v>
      </c>
      <c r="F32" s="1">
        <f>Zadání!C32*1</f>
        <v>22</v>
      </c>
      <c r="G32" s="5">
        <f>Zadání!D32*1</f>
        <v>17</v>
      </c>
      <c r="H32" s="5">
        <f>Zadání!E32*9</f>
        <v>18</v>
      </c>
      <c r="I32" s="5">
        <f>Zadání!G32*10</f>
        <v>40</v>
      </c>
      <c r="J32" s="5">
        <f>Zadání!H32*2+Zadání!I32</f>
        <v>96</v>
      </c>
      <c r="K32" s="5">
        <f>Zadání!J32*40</f>
        <v>0</v>
      </c>
      <c r="L32" s="5">
        <f>(Zadání!K32+Zadání!L32+Zadání!M32)*2</f>
        <v>32</v>
      </c>
      <c r="M32" s="5">
        <f>Zadání!N32*20</f>
        <v>20</v>
      </c>
      <c r="N32" s="5">
        <f>(Zadání!O32+Zadání!P32+Zadání!Q32+Zadání!R32+Zadání!S32+Zadání!T32+Zadání!U32+Zadání!V32+Zadání!W32+Zadání!X32)*3</f>
        <v>138</v>
      </c>
      <c r="O32" s="5">
        <f>Zadání!Y32*2</f>
        <v>98</v>
      </c>
      <c r="P32" s="5">
        <f>SUM(Zadání!Z32:AS32)</f>
        <v>61</v>
      </c>
      <c r="Q32" s="5"/>
    </row>
    <row r="33" spans="1:18">
      <c r="A33" s="7" t="str">
        <f>Zadání!A33</f>
        <v>Carda Šimon</v>
      </c>
      <c r="B33" s="3" t="str">
        <f>Zadání!B33</f>
        <v>děti</v>
      </c>
      <c r="C33" s="7">
        <f t="shared" si="0"/>
        <v>492</v>
      </c>
      <c r="D33" s="21">
        <v>3</v>
      </c>
      <c r="F33" s="1">
        <f>Zadání!C33*1</f>
        <v>3</v>
      </c>
      <c r="G33" s="5">
        <f>Zadání!D33*1</f>
        <v>49</v>
      </c>
      <c r="H33" s="5">
        <f>Zadání!E33*9</f>
        <v>27</v>
      </c>
      <c r="I33" s="5">
        <f>Zadání!G33*10</f>
        <v>10</v>
      </c>
      <c r="J33" s="5">
        <f>Zadání!H33*2+Zadání!I33</f>
        <v>68</v>
      </c>
      <c r="K33" s="5">
        <f>Zadání!J33*40</f>
        <v>0</v>
      </c>
      <c r="L33" s="5">
        <f>(Zadání!K33+Zadání!L33+Zadání!M33)*2</f>
        <v>50</v>
      </c>
      <c r="M33" s="5">
        <f>Zadání!N33*20</f>
        <v>0</v>
      </c>
      <c r="N33" s="5">
        <f>(Zadání!O33+Zadání!P33+Zadání!Q33+Zadání!R33+Zadání!S33+Zadání!T33+Zadání!U33+Zadání!V33+Zadání!W33+Zadání!X33)*3</f>
        <v>144</v>
      </c>
      <c r="O33" s="5">
        <f>Zadání!Y33*2</f>
        <v>72</v>
      </c>
      <c r="P33" s="5">
        <f>SUM(Zadání!Z33:AS33)</f>
        <v>69</v>
      </c>
      <c r="Q33" s="5"/>
    </row>
    <row r="34" spans="1:18">
      <c r="A34" s="7" t="str">
        <f>Zadání!A34</f>
        <v>Rataj Sebastian</v>
      </c>
      <c r="B34" s="3" t="str">
        <f>Zadání!B34</f>
        <v>děti</v>
      </c>
      <c r="C34" s="7">
        <f t="shared" si="0"/>
        <v>479</v>
      </c>
      <c r="D34" s="21">
        <v>4</v>
      </c>
      <c r="F34" s="1">
        <f>Zadání!C34*1</f>
        <v>17</v>
      </c>
      <c r="G34" s="5">
        <f>Zadání!D34*1</f>
        <v>24</v>
      </c>
      <c r="H34" s="5">
        <f>Zadání!E34*9</f>
        <v>36</v>
      </c>
      <c r="I34" s="5">
        <f>Zadání!G34*10</f>
        <v>30</v>
      </c>
      <c r="J34" s="5">
        <f>Zadání!H34*2+Zadání!I34</f>
        <v>82</v>
      </c>
      <c r="K34" s="5">
        <f>Zadání!J34*40</f>
        <v>0</v>
      </c>
      <c r="L34" s="5">
        <f>(Zadání!K34+Zadání!L34+Zadání!M34)*2</f>
        <v>30</v>
      </c>
      <c r="M34" s="5">
        <f>Zadání!N34*20</f>
        <v>0</v>
      </c>
      <c r="N34" s="5">
        <f>(Zadání!O34+Zadání!P34+Zadání!Q34+Zadání!R34+Zadání!S34+Zadání!T34+Zadání!U34+Zadání!V34+Zadání!W34+Zadání!X34)*3</f>
        <v>102</v>
      </c>
      <c r="O34" s="5">
        <f>Zadání!Y34*2</f>
        <v>108</v>
      </c>
      <c r="P34" s="5">
        <f>SUM(Zadání!Z34:AS34)</f>
        <v>50</v>
      </c>
      <c r="Q34" s="5"/>
    </row>
    <row r="35" spans="1:18">
      <c r="A35" s="7" t="str">
        <f>Zadání!A35</f>
        <v>Houžvíčková Katka</v>
      </c>
      <c r="B35" s="3" t="str">
        <f>Zadání!B35</f>
        <v>děti</v>
      </c>
      <c r="C35" s="7">
        <f t="shared" si="0"/>
        <v>223</v>
      </c>
      <c r="D35" s="21">
        <v>5</v>
      </c>
      <c r="F35" s="1">
        <f>Zadání!C35*1</f>
        <v>15</v>
      </c>
      <c r="G35" s="5">
        <f>Zadání!D35*1</f>
        <v>15</v>
      </c>
      <c r="H35" s="5">
        <f>Zadání!E35*9</f>
        <v>0</v>
      </c>
      <c r="I35" s="5">
        <f>Zadání!G35*10</f>
        <v>70</v>
      </c>
      <c r="J35" s="5">
        <f>Zadání!H35*2+Zadání!I35</f>
        <v>14</v>
      </c>
      <c r="K35" s="5">
        <f>Zadání!J35*40</f>
        <v>0</v>
      </c>
      <c r="L35" s="5">
        <f>(Zadání!K35+Zadání!L35+Zadání!M35)*2</f>
        <v>0</v>
      </c>
      <c r="M35" s="5">
        <f>Zadání!N35*20</f>
        <v>0</v>
      </c>
      <c r="N35" s="5">
        <f>(Zadání!O35+Zadání!P35+Zadání!Q35+Zadání!R35+Zadání!S35+Zadání!T35+Zadání!U35+Zadání!V35+Zadání!W35+Zadání!X35)*3</f>
        <v>69</v>
      </c>
      <c r="O35" s="5">
        <f>Zadání!Y35*2</f>
        <v>0</v>
      </c>
      <c r="P35" s="5">
        <f>SUM(Zadání!Z35:AS35)</f>
        <v>40</v>
      </c>
      <c r="Q35" s="5"/>
    </row>
    <row r="36" spans="1:18">
      <c r="A36" s="16"/>
      <c r="B36" s="17"/>
      <c r="C36" s="16"/>
      <c r="D36" s="18"/>
      <c r="E36" s="19"/>
      <c r="F36" s="17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9"/>
    </row>
    <row r="37" spans="1:18">
      <c r="A37" s="16"/>
      <c r="B37" s="17"/>
      <c r="C37" s="16"/>
      <c r="D37" s="18"/>
      <c r="E37" s="19"/>
      <c r="F37" s="17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</row>
    <row r="38" spans="1:18">
      <c r="A38" s="16"/>
      <c r="B38" s="17"/>
      <c r="C38" s="16"/>
      <c r="D38" s="18"/>
      <c r="E38" s="19"/>
      <c r="F38" s="17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9"/>
    </row>
  </sheetData>
  <mergeCells count="5">
    <mergeCell ref="A1:D1"/>
    <mergeCell ref="A2:A3"/>
    <mergeCell ref="B2:B3"/>
    <mergeCell ref="C2:C3"/>
    <mergeCell ref="D2:D3"/>
  </mergeCells>
  <pageMargins left="0.7" right="0.7" top="0.78740157499999996" bottom="0.78740157499999996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Výsledky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Ing.Petra Ratajová</dc:creator>
  <cp:lastModifiedBy>Ing.Petra Ratajová</cp:lastModifiedBy>
  <dcterms:created xsi:type="dcterms:W3CDTF">2013-04-15T12:21:22Z</dcterms:created>
  <dcterms:modified xsi:type="dcterms:W3CDTF">2013-04-15T17:15:55Z</dcterms:modified>
</cp:coreProperties>
</file>